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DESKTOP-G1O5A5H\#Share\2021\LAR\CalFish\Total Catch 2013 - 2020\"/>
    </mc:Choice>
  </mc:AlternateContent>
  <bookViews>
    <workbookView xWindow="0" yWindow="0" windowWidth="14355" windowHeight="11340" activeTab="1"/>
  </bookViews>
  <sheets>
    <sheet name="Trap Location" sheetId="2" r:id="rId1"/>
    <sheet name="Daily Total Catch" sheetId="1" r:id="rId2"/>
    <sheet name="Julian Week Total Catch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" i="1" l="1"/>
  <c r="BK10" i="1" l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3" i="1"/>
  <c r="BK74" i="1"/>
  <c r="BK75" i="1"/>
  <c r="BK76" i="1"/>
  <c r="BK77" i="1"/>
  <c r="BK78" i="1"/>
  <c r="BK79" i="1"/>
  <c r="BK80" i="1"/>
  <c r="BK81" i="1"/>
  <c r="BK82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4" i="1"/>
  <c r="BK135" i="1"/>
  <c r="BK136" i="1"/>
  <c r="BK137" i="1"/>
  <c r="BK138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3" i="1"/>
  <c r="BD74" i="1"/>
  <c r="BD75" i="1"/>
  <c r="BD76" i="1"/>
  <c r="BD77" i="1"/>
  <c r="BD78" i="1"/>
  <c r="BD79" i="1"/>
  <c r="BD80" i="1"/>
  <c r="BD81" i="1"/>
  <c r="BD82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4" i="1"/>
  <c r="BD135" i="1"/>
  <c r="BD136" i="1"/>
  <c r="BD137" i="1"/>
  <c r="BD138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3" i="1"/>
  <c r="AW74" i="1"/>
  <c r="AW75" i="1"/>
  <c r="AW76" i="1"/>
  <c r="AW77" i="1"/>
  <c r="AW78" i="1"/>
  <c r="AW79" i="1"/>
  <c r="AW80" i="1"/>
  <c r="AW81" i="1"/>
  <c r="AW82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4" i="1"/>
  <c r="AW135" i="1"/>
  <c r="AW136" i="1"/>
  <c r="AW137" i="1"/>
  <c r="AW138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3" i="1"/>
  <c r="AP74" i="1"/>
  <c r="AP75" i="1"/>
  <c r="AP76" i="1"/>
  <c r="AP77" i="1"/>
  <c r="AP78" i="1"/>
  <c r="AP79" i="1"/>
  <c r="AP80" i="1"/>
  <c r="AP81" i="1"/>
  <c r="AP82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4" i="1"/>
  <c r="AP135" i="1"/>
  <c r="AP136" i="1"/>
  <c r="AP137" i="1"/>
  <c r="AP138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3" i="1"/>
  <c r="AI74" i="1"/>
  <c r="AI75" i="1"/>
  <c r="AI76" i="1"/>
  <c r="AI77" i="1"/>
  <c r="AI78" i="1"/>
  <c r="AI79" i="1"/>
  <c r="AI80" i="1"/>
  <c r="AI81" i="1"/>
  <c r="AI82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4" i="1"/>
  <c r="AI135" i="1"/>
  <c r="AI136" i="1"/>
  <c r="AI137" i="1"/>
  <c r="AI138" i="1"/>
  <c r="AA8" i="3"/>
  <c r="R8" i="3"/>
  <c r="BK9" i="1" l="1"/>
  <c r="AP9" i="1"/>
  <c r="DA10" i="1" l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3" i="1"/>
  <c r="DA74" i="1"/>
  <c r="DA75" i="1"/>
  <c r="DA76" i="1"/>
  <c r="DA77" i="1"/>
  <c r="DA78" i="1"/>
  <c r="DA79" i="1"/>
  <c r="DA80" i="1"/>
  <c r="DA81" i="1"/>
  <c r="DA82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4" i="1"/>
  <c r="DA135" i="1"/>
  <c r="DA136" i="1"/>
  <c r="DA137" i="1"/>
  <c r="DA138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3" i="1"/>
  <c r="CU74" i="1"/>
  <c r="CU75" i="1"/>
  <c r="CU76" i="1"/>
  <c r="CU77" i="1"/>
  <c r="CU78" i="1"/>
  <c r="CU79" i="1"/>
  <c r="CU80" i="1"/>
  <c r="CU81" i="1"/>
  <c r="CU82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4" i="1"/>
  <c r="CU135" i="1"/>
  <c r="CU136" i="1"/>
  <c r="CU137" i="1"/>
  <c r="CU138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3" i="1"/>
  <c r="CO74" i="1"/>
  <c r="CO75" i="1"/>
  <c r="CO76" i="1"/>
  <c r="CO77" i="1"/>
  <c r="CO78" i="1"/>
  <c r="CO79" i="1"/>
  <c r="CO80" i="1"/>
  <c r="CO81" i="1"/>
  <c r="CO82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4" i="1"/>
  <c r="CO135" i="1"/>
  <c r="CO136" i="1"/>
  <c r="CO137" i="1"/>
  <c r="CO138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3" i="1"/>
  <c r="CI74" i="1"/>
  <c r="CI75" i="1"/>
  <c r="CI76" i="1"/>
  <c r="CI77" i="1"/>
  <c r="CI78" i="1"/>
  <c r="CI79" i="1"/>
  <c r="CI80" i="1"/>
  <c r="CI81" i="1"/>
  <c r="CI82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4" i="1"/>
  <c r="CI135" i="1"/>
  <c r="CI136" i="1"/>
  <c r="CI137" i="1"/>
  <c r="CI138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3" i="1"/>
  <c r="CC74" i="1"/>
  <c r="CC75" i="1"/>
  <c r="CC76" i="1"/>
  <c r="CC77" i="1"/>
  <c r="CC78" i="1"/>
  <c r="CC79" i="1"/>
  <c r="CC80" i="1"/>
  <c r="CC81" i="1"/>
  <c r="CC82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4" i="1"/>
  <c r="CC135" i="1"/>
  <c r="CC136" i="1"/>
  <c r="CC137" i="1"/>
  <c r="CC138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3" i="1"/>
  <c r="BW74" i="1"/>
  <c r="BW75" i="1"/>
  <c r="BW76" i="1"/>
  <c r="BW77" i="1"/>
  <c r="BW78" i="1"/>
  <c r="BW79" i="1"/>
  <c r="BW80" i="1"/>
  <c r="BW81" i="1"/>
  <c r="BW82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4" i="1"/>
  <c r="BW135" i="1"/>
  <c r="BW136" i="1"/>
  <c r="BW137" i="1"/>
  <c r="BW138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3" i="1"/>
  <c r="BQ74" i="1"/>
  <c r="BQ75" i="1"/>
  <c r="BQ76" i="1"/>
  <c r="BQ77" i="1"/>
  <c r="BQ78" i="1"/>
  <c r="BQ79" i="1"/>
  <c r="BQ80" i="1"/>
  <c r="BQ81" i="1"/>
  <c r="BQ82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4" i="1"/>
  <c r="BQ135" i="1"/>
  <c r="BQ136" i="1"/>
  <c r="BQ137" i="1"/>
  <c r="BQ138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3" i="1"/>
  <c r="AB74" i="1"/>
  <c r="AB75" i="1"/>
  <c r="AB76" i="1"/>
  <c r="AB77" i="1"/>
  <c r="AB78" i="1"/>
  <c r="AB79" i="1"/>
  <c r="AB80" i="1"/>
  <c r="AB81" i="1"/>
  <c r="AB82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4" i="1"/>
  <c r="AB135" i="1"/>
  <c r="AB136" i="1"/>
  <c r="AB137" i="1"/>
  <c r="AB138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3" i="1"/>
  <c r="U74" i="1"/>
  <c r="U75" i="1"/>
  <c r="U76" i="1"/>
  <c r="U77" i="1"/>
  <c r="U78" i="1"/>
  <c r="U79" i="1"/>
  <c r="U80" i="1"/>
  <c r="U81" i="1"/>
  <c r="U82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4" i="1"/>
  <c r="U135" i="1"/>
  <c r="U136" i="1"/>
  <c r="U137" i="1"/>
  <c r="U138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3" i="1"/>
  <c r="N74" i="1"/>
  <c r="N75" i="1"/>
  <c r="N76" i="1"/>
  <c r="N77" i="1"/>
  <c r="N78" i="1"/>
  <c r="N79" i="1"/>
  <c r="N80" i="1"/>
  <c r="N81" i="1"/>
  <c r="N82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4" i="1"/>
  <c r="N135" i="1"/>
  <c r="N136" i="1"/>
  <c r="N137" i="1"/>
  <c r="N138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3" i="1"/>
  <c r="G74" i="1"/>
  <c r="G75" i="1"/>
  <c r="G76" i="1"/>
  <c r="G77" i="1"/>
  <c r="G78" i="1"/>
  <c r="G79" i="1"/>
  <c r="G80" i="1"/>
  <c r="G81" i="1"/>
  <c r="G82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4" i="1"/>
  <c r="G135" i="1"/>
  <c r="G136" i="1"/>
  <c r="G137" i="1"/>
  <c r="G138" i="1"/>
  <c r="AH8" i="3" l="1"/>
  <c r="AF8" i="3" l="1"/>
  <c r="AG8" i="3"/>
  <c r="AE8" i="3"/>
  <c r="AD8" i="3"/>
  <c r="AC8" i="3"/>
  <c r="AB8" i="3"/>
  <c r="X8" i="3"/>
  <c r="U8" i="3"/>
  <c r="O8" i="3"/>
  <c r="L8" i="3"/>
  <c r="I8" i="3"/>
  <c r="F8" i="3"/>
  <c r="C8" i="3"/>
  <c r="BQ9" i="1" l="1"/>
  <c r="U9" i="1"/>
  <c r="AI9" i="1"/>
  <c r="BD9" i="1"/>
  <c r="BW9" i="1"/>
  <c r="CI9" i="1"/>
  <c r="CO9" i="1"/>
  <c r="CU9" i="1"/>
  <c r="AB9" i="1"/>
  <c r="DA9" i="1"/>
  <c r="N9" i="1"/>
  <c r="AW9" i="1"/>
  <c r="CC9" i="1"/>
  <c r="G9" i="1"/>
</calcChain>
</file>

<file path=xl/sharedStrings.xml><?xml version="1.0" encoding="utf-8"?>
<sst xmlns="http://schemas.openxmlformats.org/spreadsheetml/2006/main" count="1081" uniqueCount="56">
  <si>
    <t xml:space="preserve">Pacific States Marine Fisheries Commission </t>
  </si>
  <si>
    <t>Lower American River at Watt Avenue</t>
  </si>
  <si>
    <t>Rotary Screw Trap Daily Catch Summary</t>
  </si>
  <si>
    <t>If there are any concerns or requests for more information please contact Logan Day at lday@psmfc.org</t>
  </si>
  <si>
    <t>Date</t>
  </si>
  <si>
    <t>Fall</t>
  </si>
  <si>
    <t>Late Fall</t>
  </si>
  <si>
    <t>Spring</t>
  </si>
  <si>
    <t>Winter</t>
  </si>
  <si>
    <t>Unmarked Steelhead</t>
  </si>
  <si>
    <t>Fry</t>
  </si>
  <si>
    <t>Smolts</t>
  </si>
  <si>
    <t>Adults</t>
  </si>
  <si>
    <t>Recaptured Juvenile Chinook Salmon</t>
  </si>
  <si>
    <t>BBY Stain</t>
  </si>
  <si>
    <t>Marked Salmonids</t>
  </si>
  <si>
    <t>Chinook Salmon Ad-Clipped</t>
  </si>
  <si>
    <t>Steelhead Ad-Clipped</t>
  </si>
  <si>
    <t>Lamprey</t>
  </si>
  <si>
    <t>Pacific Lamprey</t>
  </si>
  <si>
    <t>River Lamprey</t>
  </si>
  <si>
    <t>Ammocoete</t>
  </si>
  <si>
    <t>Julian Week</t>
  </si>
  <si>
    <t>Julian Week Start Date</t>
  </si>
  <si>
    <t>Trap 8.1</t>
  </si>
  <si>
    <t>Trap 8.2</t>
  </si>
  <si>
    <t>n</t>
  </si>
  <si>
    <t>-</t>
  </si>
  <si>
    <t>Avg FL</t>
  </si>
  <si>
    <t>St. Dev</t>
  </si>
  <si>
    <t>Unmarked Juvenile Chinook Salmon (final run assignment)</t>
  </si>
  <si>
    <t>Trap SC5</t>
  </si>
  <si>
    <t>Trap NC5</t>
  </si>
  <si>
    <t>Trap SC8</t>
  </si>
  <si>
    <t>01/22/2013 - 01/28/2013</t>
  </si>
  <si>
    <t>02/12/2013 - 02/18/2013</t>
  </si>
  <si>
    <t>02/19/2013 - 02/25/2013</t>
  </si>
  <si>
    <t>02/26/2013 - 03/04/2013</t>
  </si>
  <si>
    <t>03/05/2013 - 03/11/2013</t>
  </si>
  <si>
    <t>03/12/2013 - 03/18/2013</t>
  </si>
  <si>
    <t>03/19/2013 - 03/25/2013</t>
  </si>
  <si>
    <t>03/26/2013 - 04/01/2013</t>
  </si>
  <si>
    <t>04/02/2013 - 04/08/2013</t>
  </si>
  <si>
    <t>04/09/2013 - 04/15/2013</t>
  </si>
  <si>
    <t>04/16/2013 - 04/22/2013</t>
  </si>
  <si>
    <t>04/23/2013 - 04/29/2013</t>
  </si>
  <si>
    <t>04/30/2013 - 05/06/2013</t>
  </si>
  <si>
    <t>05/07/2013 - 05/13/2013</t>
  </si>
  <si>
    <t>05/14/2013 - 05/20/2013</t>
  </si>
  <si>
    <t>05/21/2013 - 05/27/2013</t>
  </si>
  <si>
    <t>05/28/2013 - 06/03/2013</t>
  </si>
  <si>
    <t>01/29/2013 - 02/04/2013</t>
  </si>
  <si>
    <t>02/05/2013 - 02/11/2013</t>
  </si>
  <si>
    <t>Parr</t>
  </si>
  <si>
    <t>Not Recorded</t>
  </si>
  <si>
    <t>Photonic Dye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</si>
</sst>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14" fontId="0" fillId="0" borderId="3" xfId="0" applyNumberFormat="1" applyBorder="1" applyAlignment="1">
      <alignment horizontal="center" vertical="center"/>
    </xf>
    <xf numFmtId="0" fontId="0" fillId="2" borderId="0" xfId="0" applyFill="1" applyBorder="1" applyAlignment="1">
      <alignment wrapText="1"/>
    </xf>
    <xf numFmtId="0" fontId="0" fillId="2" borderId="3" xfId="0" applyFill="1" applyBorder="1" applyAlignment="1">
      <alignment wrapText="1"/>
    </xf>
    <xf numFmtId="3" fontId="0" fillId="0" borderId="0" xfId="0" applyNumberFormat="1"/>
    <xf numFmtId="3" fontId="0" fillId="0" borderId="4" xfId="0" applyNumberFormat="1" applyBorder="1" applyAlignment="1">
      <alignment horizontal="center" vertical="center"/>
    </xf>
    <xf numFmtId="0" fontId="0" fillId="0" borderId="6" xfId="0" applyFont="1" applyBorder="1" applyAlignment="1">
      <alignment horizontal="center"/>
    </xf>
    <xf numFmtId="1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1" fontId="0" fillId="2" borderId="0" xfId="0" applyNumberFormat="1" applyFill="1" applyBorder="1" applyAlignment="1">
      <alignment wrapText="1"/>
    </xf>
    <xf numFmtId="1" fontId="0" fillId="0" borderId="4" xfId="0" applyNumberFormat="1" applyBorder="1" applyAlignment="1">
      <alignment horizontal="center" vertical="center" wrapText="1"/>
    </xf>
    <xf numFmtId="2" fontId="0" fillId="2" borderId="0" xfId="0" applyNumberFormat="1" applyFill="1" applyBorder="1" applyAlignment="1">
      <alignment wrapText="1"/>
    </xf>
    <xf numFmtId="2" fontId="0" fillId="0" borderId="4" xfId="0" applyNumberFormat="1" applyBorder="1" applyAlignment="1">
      <alignment horizontal="center" vertical="center" wrapText="1"/>
    </xf>
    <xf numFmtId="2" fontId="0" fillId="0" borderId="0" xfId="0" applyNumberFormat="1"/>
    <xf numFmtId="3" fontId="0" fillId="0" borderId="7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wrapText="1"/>
    </xf>
    <xf numFmtId="3" fontId="0" fillId="0" borderId="2" xfId="0" applyNumberFormat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0" borderId="4" xfId="0" applyNumberFormat="1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1" fontId="0" fillId="0" borderId="12" xfId="0" applyNumberForma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</cellXfs>
  <cellStyles count="1">
    <cellStyle name="Normal" xfId="0" builtinId="0"/>
  </cellStyles>
  <dxfs count="143"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numFmt numFmtId="19" formatCode="m/d/yyyy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9" formatCode="m/d/yyyy"/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</dxf>
    <dxf>
      <border outline="0">
        <top style="thin">
          <color indexed="64"/>
        </top>
      </border>
    </dxf>
  </dxfs>
  <tableStyles count="0" defaultTableStyle="TableStyleMedium2" defaultPivotStyle="PivotStyleLight16"/>
  <colors>
    <mruColors>
      <color rgb="FFADEDDE"/>
      <color rgb="FF76E0C7"/>
      <color rgb="FF2FCFA9"/>
      <color rgb="FFEF18F4"/>
      <color rgb="FFFFCDCD"/>
      <color rgb="FFFF8F8F"/>
      <color rgb="FFFF0D0D"/>
      <color rgb="FF8A8AFE"/>
      <color rgb="FF4C4CFE"/>
      <color rgb="FFD9C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161059</xdr:colOff>
      <xdr:row>0</xdr:row>
      <xdr:rowOff>104775</xdr:rowOff>
    </xdr:from>
    <xdr:to>
      <xdr:col>13</xdr:col>
      <xdr:colOff>409575</xdr:colOff>
      <xdr:row>23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059" y="104775"/>
          <a:ext cx="8173316" cy="442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95250</xdr:rowOff>
    </xdr:from>
    <xdr:to>
      <xdr:col>6</xdr:col>
      <xdr:colOff>297815</xdr:colOff>
      <xdr:row>3</xdr:row>
      <xdr:rowOff>138430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840740" cy="78613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85725</xdr:rowOff>
    </xdr:from>
    <xdr:to>
      <xdr:col>1</xdr:col>
      <xdr:colOff>981075</xdr:colOff>
      <xdr:row>3</xdr:row>
      <xdr:rowOff>123825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5"/>
          <a:ext cx="762000" cy="78105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4" name="Table4" displayName="Table4" ref="A10:DA138" headerRowCount="0" totalsRowShown="0" tableBorderDxfId="142">
  <tableColumns count="105">
    <tableColumn id="1" name="Column1" headerRowDxfId="141" dataDxfId="140"/>
    <tableColumn id="2" name="Column2" dataDxfId="139"/>
    <tableColumn id="3" name="Column3" dataDxfId="138"/>
    <tableColumn id="46" name="Column66" dataDxfId="137"/>
    <tableColumn id="43" name="Column65" dataDxfId="136"/>
    <tableColumn id="4" name="Column4" dataDxfId="135"/>
    <tableColumn id="32" name="Column23" dataDxfId="134">
      <calculatedColumnFormula>SUM(Table4[[#This Row],[Column2]:[Column4]])</calculatedColumnFormula>
    </tableColumn>
    <tableColumn id="61" name="Column58" dataDxfId="133"/>
    <tableColumn id="5" name="Column5" dataDxfId="132"/>
    <tableColumn id="6" name="Column6" dataDxfId="131"/>
    <tableColumn id="68" name="Column68" dataDxfId="130"/>
    <tableColumn id="49" name="Column67" dataDxfId="129"/>
    <tableColumn id="7" name="Column7" dataDxfId="128"/>
    <tableColumn id="33" name="Column24" dataDxfId="127">
      <calculatedColumnFormula>SUM(Table4[[#This Row],[Column5]:[Column7]])</calculatedColumnFormula>
    </tableColumn>
    <tableColumn id="62" name="Column59" dataDxfId="126"/>
    <tableColumn id="8" name="Column8" dataDxfId="125"/>
    <tableColumn id="9" name="Column9" dataDxfId="124"/>
    <tableColumn id="70" name="Column70" dataDxfId="123"/>
    <tableColumn id="69" name="Column69" dataDxfId="122"/>
    <tableColumn id="10" name="Column10" dataDxfId="121"/>
    <tableColumn id="34" name="Column25" dataDxfId="120">
      <calculatedColumnFormula>SUM(Table4[[#This Row],[Column8]:[Column10]])</calculatedColumnFormula>
    </tableColumn>
    <tableColumn id="63" name="Column60" dataDxfId="119"/>
    <tableColumn id="11" name="Column11" dataDxfId="118"/>
    <tableColumn id="12" name="Column12" dataDxfId="117"/>
    <tableColumn id="72" name="Column72" dataDxfId="116"/>
    <tableColumn id="71" name="Column71" dataDxfId="115"/>
    <tableColumn id="13" name="Column13" dataDxfId="114"/>
    <tableColumn id="50" name="Column32" dataDxfId="113">
      <calculatedColumnFormula>SUM(Table4[[#This Row],[Column11]:[Column13]])</calculatedColumnFormula>
    </tableColumn>
    <tableColumn id="64" name="Column61" dataDxfId="112"/>
    <tableColumn id="14" name="Column14" dataDxfId="111"/>
    <tableColumn id="15" name="Column15" dataDxfId="110"/>
    <tableColumn id="74" name="Column74" dataDxfId="109"/>
    <tableColumn id="73" name="Column73" dataDxfId="108"/>
    <tableColumn id="16" name="Column16" dataDxfId="107"/>
    <tableColumn id="51" name="Column33" dataDxfId="106">
      <calculatedColumnFormula>SUM(Table4[[#This Row],[Column14]:[Column16]])</calculatedColumnFormula>
    </tableColumn>
    <tableColumn id="65" name="Column62" dataDxfId="105"/>
    <tableColumn id="99" name="Column99" dataDxfId="104"/>
    <tableColumn id="98" name="Column98" dataDxfId="103"/>
    <tableColumn id="97" name="Column97" dataDxfId="102"/>
    <tableColumn id="96" name="Column96" dataDxfId="101"/>
    <tableColumn id="95" name="Column95" dataDxfId="100"/>
    <tableColumn id="94" name="Column94" dataDxfId="99">
      <calculatedColumnFormula>SUM(Table4[[#This Row],[Column99]:[Column95]])</calculatedColumnFormula>
    </tableColumn>
    <tableColumn id="93" name="Column93" dataDxfId="98"/>
    <tableColumn id="17" name="Column17" dataDxfId="97"/>
    <tableColumn id="18" name="Column18" dataDxfId="96"/>
    <tableColumn id="76" name="Column76" dataDxfId="95"/>
    <tableColumn id="75" name="Column75" dataDxfId="94"/>
    <tableColumn id="19" name="Column19" dataDxfId="93"/>
    <tableColumn id="52" name="Column34" dataDxfId="92">
      <calculatedColumnFormula>SUM(Table4[[#This Row],[Column17]:[Column19]])</calculatedColumnFormula>
    </tableColumn>
    <tableColumn id="66" name="Column63" dataDxfId="91"/>
    <tableColumn id="20" name="Column20" dataDxfId="90"/>
    <tableColumn id="21" name="Column21" dataDxfId="89"/>
    <tableColumn id="78" name="Column78" dataDxfId="88"/>
    <tableColumn id="77" name="Column77" dataDxfId="87"/>
    <tableColumn id="22" name="Column22" dataDxfId="86"/>
    <tableColumn id="53" name="Column50" dataDxfId="85">
      <calculatedColumnFormula>SUM(Table4[[#This Row],[Column20]:[Column22]])</calculatedColumnFormula>
    </tableColumn>
    <tableColumn id="67" name="Column64" dataDxfId="84"/>
    <tableColumn id="106" name="Column106" dataDxfId="83"/>
    <tableColumn id="105" name="Column105" dataDxfId="82"/>
    <tableColumn id="104" name="Column104" dataDxfId="81"/>
    <tableColumn id="103" name="Column103" dataDxfId="80"/>
    <tableColumn id="102" name="Column102" dataDxfId="79"/>
    <tableColumn id="101" name="Column101" dataDxfId="78">
      <calculatedColumnFormula>SUM(Table4[[#This Row],[Column106]:[Column102]])</calculatedColumnFormula>
    </tableColumn>
    <tableColumn id="26" name="Column26" dataDxfId="77"/>
    <tableColumn id="27" name="Column27" dataDxfId="76"/>
    <tableColumn id="80" name="Column80" dataDxfId="75"/>
    <tableColumn id="79" name="Column79" dataDxfId="74"/>
    <tableColumn id="23" name="Column28" dataDxfId="73"/>
    <tableColumn id="54" name="Column51" dataDxfId="72">
      <calculatedColumnFormula>SUM(Table4[[#This Row],[Column26]:[Column28]])</calculatedColumnFormula>
    </tableColumn>
    <tableColumn id="29" name="Column29" dataDxfId="71"/>
    <tableColumn id="30" name="Column30" dataDxfId="70"/>
    <tableColumn id="82" name="Column82" dataDxfId="69"/>
    <tableColumn id="81" name="Column81" dataDxfId="68"/>
    <tableColumn id="24" name="Column31" dataDxfId="67"/>
    <tableColumn id="55" name="Column52" dataDxfId="66">
      <calculatedColumnFormula>SUM(Table4[[#This Row],[Column29]:[Column31]])</calculatedColumnFormula>
    </tableColumn>
    <tableColumn id="35" name="Column35" dataDxfId="65"/>
    <tableColumn id="36" name="Column36" dataDxfId="64"/>
    <tableColumn id="84" name="Column84" dataDxfId="63"/>
    <tableColumn id="83" name="Column83" dataDxfId="62"/>
    <tableColumn id="25" name="Column37" dataDxfId="61"/>
    <tableColumn id="56" name="Column53" dataDxfId="60">
      <calculatedColumnFormula>SUM(Table4[[#This Row],[Column35]:[Column37]])</calculatedColumnFormula>
    </tableColumn>
    <tableColumn id="38" name="Column38" dataDxfId="59"/>
    <tableColumn id="39" name="Column39" dataDxfId="58"/>
    <tableColumn id="86" name="Column86" dataDxfId="57"/>
    <tableColumn id="85" name="Column85" dataDxfId="56"/>
    <tableColumn id="28" name="Column40" dataDxfId="55"/>
    <tableColumn id="57" name="Column54" dataDxfId="54">
      <calculatedColumnFormula>SUM(Table4[[#This Row],[Column38]:[Column40]])</calculatedColumnFormula>
    </tableColumn>
    <tableColumn id="41" name="Column41" dataDxfId="53"/>
    <tableColumn id="42" name="Column42" dataDxfId="52"/>
    <tableColumn id="88" name="Column88" dataDxfId="51"/>
    <tableColumn id="87" name="Column87" dataDxfId="50"/>
    <tableColumn id="31" name="Column43" dataDxfId="49"/>
    <tableColumn id="58" name="Column55" dataDxfId="48">
      <calculatedColumnFormula>SUM(Table4[[#This Row],[Column41]:[Column43]])</calculatedColumnFormula>
    </tableColumn>
    <tableColumn id="44" name="Column44" dataDxfId="47"/>
    <tableColumn id="45" name="Column45" dataDxfId="46"/>
    <tableColumn id="90" name="Column90" dataDxfId="45"/>
    <tableColumn id="89" name="Column89" dataDxfId="44"/>
    <tableColumn id="37" name="Column46" dataDxfId="43"/>
    <tableColumn id="59" name="Column56" dataDxfId="42">
      <calculatedColumnFormula>SUM(Table4[[#This Row],[Column44]:[Column46]])</calculatedColumnFormula>
    </tableColumn>
    <tableColumn id="47" name="Column47" dataDxfId="41"/>
    <tableColumn id="48" name="Column48" dataDxfId="40"/>
    <tableColumn id="92" name="Column92" dataDxfId="39"/>
    <tableColumn id="91" name="Column91" dataDxfId="38"/>
    <tableColumn id="40" name="Column49" dataDxfId="37"/>
    <tableColumn id="60" name="Column57" dataDxfId="36">
      <calculatedColumnFormula>SUM(Table4[[#This Row],[Column47]:[Column49]])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9:AH27" headerRowCount="0" totalsRowShown="0" tableBorderDxfId="35">
  <tableColumns count="34">
    <tableColumn id="1" name="Column1" headerRowDxfId="34" dataDxfId="33"/>
    <tableColumn id="2" name="Column2" dataDxfId="32"/>
    <tableColumn id="3" name="Column3" dataDxfId="31"/>
    <tableColumn id="30" name="Column30" dataDxfId="30"/>
    <tableColumn id="17" name="Column17" dataDxfId="29"/>
    <tableColumn id="4" name="Column4" dataDxfId="28"/>
    <tableColumn id="29" name="Column29" dataDxfId="27"/>
    <tableColumn id="18" name="Column18" dataDxfId="26"/>
    <tableColumn id="5" name="Column5" dataDxfId="25"/>
    <tableColumn id="28" name="Column28" dataDxfId="24"/>
    <tableColumn id="19" name="Column19" dataDxfId="23"/>
    <tableColumn id="6" name="Column6" dataDxfId="22"/>
    <tableColumn id="27" name="Column27" dataDxfId="21"/>
    <tableColumn id="26" name="Column26" dataDxfId="20"/>
    <tableColumn id="7" name="Column7" dataDxfId="19"/>
    <tableColumn id="25" name="Column25" dataDxfId="18"/>
    <tableColumn id="20" name="Column20" dataDxfId="17"/>
    <tableColumn id="33" name="Column33" dataDxfId="16"/>
    <tableColumn id="32" name="Column32" dataDxfId="15"/>
    <tableColumn id="31" name="Column31" dataDxfId="14"/>
    <tableColumn id="8" name="Column8" dataDxfId="13"/>
    <tableColumn id="24" name="Column24" dataDxfId="12"/>
    <tableColumn id="21" name="Column21" dataDxfId="11"/>
    <tableColumn id="9" name="Column9" dataDxfId="10"/>
    <tableColumn id="23" name="Column23" dataDxfId="9"/>
    <tableColumn id="22" name="Column22" dataDxfId="8"/>
    <tableColumn id="36" name="Column36" dataDxfId="7"/>
    <tableColumn id="10" name="Column10" dataDxfId="6"/>
    <tableColumn id="11" name="Column11" dataDxfId="5"/>
    <tableColumn id="12" name="Column12" dataDxfId="4"/>
    <tableColumn id="13" name="Column13" dataDxfId="3"/>
    <tableColumn id="14" name="Column14" dataDxfId="2"/>
    <tableColumn id="15" name="Column15" dataDxfId="1"/>
    <tableColumn id="16" name="Column16" dataDxfId="0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138"/>
  <sheetViews>
    <sheetView tabSelected="1" workbookViewId="0">
      <pane ySplit="9" topLeftCell="A10" activePane="bottomLeft" state="frozen"/>
      <selection pane="bottomLeft" activeCell="DB1" sqref="DB1"/>
    </sheetView>
  </sheetViews>
  <sheetFormatPr defaultRowHeight="15" x14ac:dyDescent="0.25"/>
  <cols>
    <col min="1" max="1" width="11" customWidth="1"/>
    <col min="2" max="6" width="9.7109375" style="4" hidden="1" customWidth="1"/>
    <col min="7" max="7" width="9.7109375" style="4" customWidth="1"/>
    <col min="8" max="8" width="9.7109375" style="7" customWidth="1"/>
    <col min="9" max="13" width="9.7109375" hidden="1" customWidth="1"/>
    <col min="14" max="14" width="9.7109375" customWidth="1"/>
    <col min="15" max="15" width="9.7109375" style="7" customWidth="1"/>
    <col min="16" max="20" width="9.7109375" hidden="1" customWidth="1"/>
    <col min="21" max="21" width="9.7109375" customWidth="1"/>
    <col min="22" max="22" width="9.7109375" style="7" customWidth="1"/>
    <col min="23" max="27" width="9.7109375" hidden="1" customWidth="1"/>
    <col min="28" max="28" width="9.7109375" customWidth="1"/>
    <col min="29" max="29" width="9.7109375" style="7" customWidth="1"/>
    <col min="30" max="34" width="9.7109375" hidden="1" customWidth="1"/>
    <col min="35" max="35" width="9.7109375" customWidth="1"/>
    <col min="36" max="36" width="9.7109375" style="7" customWidth="1"/>
    <col min="37" max="41" width="9.7109375" style="7" hidden="1" customWidth="1"/>
    <col min="42" max="43" width="9.7109375" style="7" customWidth="1"/>
    <col min="44" max="48" width="9.7109375" hidden="1" customWidth="1"/>
    <col min="49" max="49" width="9.7109375" customWidth="1"/>
    <col min="50" max="50" width="9.7109375" style="7" customWidth="1"/>
    <col min="51" max="51" width="9.7109375" hidden="1" customWidth="1"/>
    <col min="52" max="55" width="9.85546875" hidden="1" customWidth="1"/>
    <col min="56" max="56" width="9.7109375" customWidth="1"/>
    <col min="57" max="57" width="9.7109375" style="7" customWidth="1"/>
    <col min="58" max="62" width="9.7109375" style="7" hidden="1" customWidth="1"/>
    <col min="63" max="63" width="14.28515625" style="7" customWidth="1"/>
    <col min="64" max="68" width="9.7109375" hidden="1" customWidth="1"/>
    <col min="69" max="69" width="9.7109375" customWidth="1"/>
    <col min="70" max="74" width="9.7109375" hidden="1" customWidth="1"/>
    <col min="75" max="75" width="9.7109375" customWidth="1"/>
    <col min="76" max="80" width="9.7109375" style="4" hidden="1" customWidth="1"/>
    <col min="81" max="81" width="9.7109375" style="4" customWidth="1"/>
    <col min="82" max="86" width="9.7109375" hidden="1" customWidth="1"/>
    <col min="87" max="87" width="9.7109375" customWidth="1"/>
    <col min="88" max="92" width="9.7109375" hidden="1" customWidth="1"/>
    <col min="93" max="93" width="9.7109375" customWidth="1"/>
    <col min="94" max="98" width="9.7109375" hidden="1" customWidth="1"/>
    <col min="99" max="99" width="9.7109375" customWidth="1"/>
    <col min="100" max="104" width="9.7109375" hidden="1" customWidth="1"/>
    <col min="105" max="105" width="11.7109375" customWidth="1"/>
  </cols>
  <sheetData>
    <row r="1" spans="1:107" ht="21.2" customHeight="1" x14ac:dyDescent="0.3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</row>
    <row r="2" spans="1:107" ht="18.75" customHeight="1" x14ac:dyDescent="0.25">
      <c r="A2" s="62" t="s">
        <v>2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</row>
    <row r="3" spans="1:107" ht="18.75" customHeight="1" x14ac:dyDescent="0.25">
      <c r="A3" s="62" t="s">
        <v>1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</row>
    <row r="4" spans="1:107" ht="15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</row>
    <row r="5" spans="1:107" ht="7.5" customHeight="1" x14ac:dyDescent="0.25">
      <c r="A5" s="2"/>
      <c r="B5" s="25"/>
      <c r="C5" s="25"/>
      <c r="D5" s="25"/>
      <c r="E5" s="25"/>
      <c r="F5" s="25"/>
      <c r="G5" s="25"/>
      <c r="H5" s="19"/>
      <c r="I5" s="2"/>
      <c r="J5" s="2"/>
      <c r="K5" s="2"/>
      <c r="L5" s="2"/>
      <c r="M5" s="2"/>
      <c r="N5" s="2"/>
      <c r="O5" s="19"/>
      <c r="P5" s="2"/>
      <c r="Q5" s="2"/>
      <c r="R5" s="2"/>
      <c r="S5" s="2"/>
      <c r="T5" s="2"/>
      <c r="U5" s="2"/>
      <c r="V5" s="19"/>
      <c r="W5" s="2"/>
      <c r="X5" s="2"/>
      <c r="Y5" s="2"/>
      <c r="Z5" s="2"/>
      <c r="AA5" s="2"/>
      <c r="AB5" s="2"/>
      <c r="AC5" s="19"/>
      <c r="AD5" s="2"/>
      <c r="AE5" s="2"/>
      <c r="AF5" s="2"/>
      <c r="AG5" s="2"/>
      <c r="AH5" s="2"/>
      <c r="AI5" s="2"/>
      <c r="AJ5" s="19"/>
      <c r="AK5" s="19"/>
      <c r="AL5" s="19"/>
      <c r="AM5" s="19"/>
      <c r="AN5" s="19"/>
      <c r="AO5" s="19"/>
      <c r="AP5" s="19"/>
      <c r="AQ5" s="19"/>
      <c r="AR5" s="2"/>
      <c r="AS5" s="2"/>
      <c r="AT5" s="2"/>
      <c r="AU5" s="2"/>
      <c r="AV5" s="2"/>
      <c r="AW5" s="2"/>
      <c r="AX5" s="19"/>
      <c r="AY5" s="2"/>
      <c r="AZ5" s="2"/>
      <c r="BA5" s="2"/>
      <c r="BB5" s="2"/>
      <c r="BC5" s="2"/>
      <c r="BD5" s="2"/>
      <c r="BE5" s="19"/>
      <c r="BF5" s="19"/>
      <c r="BG5" s="19"/>
      <c r="BH5" s="19"/>
      <c r="BI5" s="19"/>
      <c r="BJ5" s="19"/>
      <c r="BK5" s="19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5"/>
      <c r="BY5" s="25"/>
      <c r="BZ5" s="25"/>
      <c r="CA5" s="25"/>
      <c r="CB5" s="25"/>
      <c r="CC5" s="25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</row>
    <row r="6" spans="1:107" ht="15" customHeight="1" x14ac:dyDescent="0.25">
      <c r="A6" s="51" t="s">
        <v>4</v>
      </c>
      <c r="B6" s="67" t="s">
        <v>30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71" t="s">
        <v>9</v>
      </c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3"/>
      <c r="BL6" s="64" t="s">
        <v>13</v>
      </c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6" t="s">
        <v>15</v>
      </c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70" t="s">
        <v>18</v>
      </c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</row>
    <row r="7" spans="1:107" x14ac:dyDescent="0.25">
      <c r="A7" s="51"/>
      <c r="B7" s="51" t="s">
        <v>5</v>
      </c>
      <c r="C7" s="51"/>
      <c r="D7" s="52"/>
      <c r="E7" s="52"/>
      <c r="F7" s="52"/>
      <c r="G7" s="52"/>
      <c r="H7" s="51"/>
      <c r="I7" s="51" t="s">
        <v>6</v>
      </c>
      <c r="J7" s="51"/>
      <c r="K7" s="52"/>
      <c r="L7" s="52"/>
      <c r="M7" s="52"/>
      <c r="N7" s="52"/>
      <c r="O7" s="51"/>
      <c r="P7" s="51" t="s">
        <v>7</v>
      </c>
      <c r="Q7" s="51"/>
      <c r="R7" s="52"/>
      <c r="S7" s="52"/>
      <c r="T7" s="52"/>
      <c r="U7" s="52"/>
      <c r="V7" s="51"/>
      <c r="W7" s="51" t="s">
        <v>8</v>
      </c>
      <c r="X7" s="51"/>
      <c r="Y7" s="52"/>
      <c r="Z7" s="52"/>
      <c r="AA7" s="52"/>
      <c r="AB7" s="52"/>
      <c r="AC7" s="51"/>
      <c r="AD7" s="51" t="s">
        <v>10</v>
      </c>
      <c r="AE7" s="51"/>
      <c r="AF7" s="52"/>
      <c r="AG7" s="52"/>
      <c r="AH7" s="52"/>
      <c r="AI7" s="52"/>
      <c r="AJ7" s="51"/>
      <c r="AK7" s="51" t="s">
        <v>53</v>
      </c>
      <c r="AL7" s="51"/>
      <c r="AM7" s="52"/>
      <c r="AN7" s="52"/>
      <c r="AO7" s="52"/>
      <c r="AP7" s="52"/>
      <c r="AQ7" s="51"/>
      <c r="AR7" s="51" t="s">
        <v>11</v>
      </c>
      <c r="AS7" s="51"/>
      <c r="AT7" s="52"/>
      <c r="AU7" s="52"/>
      <c r="AV7" s="52"/>
      <c r="AW7" s="52"/>
      <c r="AX7" s="51"/>
      <c r="AY7" s="51" t="s">
        <v>12</v>
      </c>
      <c r="AZ7" s="51"/>
      <c r="BA7" s="52"/>
      <c r="BB7" s="52"/>
      <c r="BC7" s="52"/>
      <c r="BD7" s="52"/>
      <c r="BE7" s="51"/>
      <c r="BF7" s="51" t="s">
        <v>54</v>
      </c>
      <c r="BG7" s="51"/>
      <c r="BH7" s="52"/>
      <c r="BI7" s="52"/>
      <c r="BJ7" s="52"/>
      <c r="BK7" s="52"/>
      <c r="BL7" s="51" t="s">
        <v>14</v>
      </c>
      <c r="BM7" s="51"/>
      <c r="BN7" s="52"/>
      <c r="BO7" s="52"/>
      <c r="BP7" s="52"/>
      <c r="BQ7" s="52"/>
      <c r="BR7" s="51" t="s">
        <v>55</v>
      </c>
      <c r="BS7" s="51"/>
      <c r="BT7" s="52"/>
      <c r="BU7" s="52"/>
      <c r="BV7" s="52"/>
      <c r="BW7" s="52"/>
      <c r="BX7" s="65" t="s">
        <v>16</v>
      </c>
      <c r="BY7" s="65"/>
      <c r="BZ7" s="55"/>
      <c r="CA7" s="55"/>
      <c r="CB7" s="55"/>
      <c r="CC7" s="55"/>
      <c r="CD7" s="51" t="s">
        <v>17</v>
      </c>
      <c r="CE7" s="51"/>
      <c r="CF7" s="52"/>
      <c r="CG7" s="52"/>
      <c r="CH7" s="52"/>
      <c r="CI7" s="52"/>
      <c r="CJ7" s="51" t="s">
        <v>19</v>
      </c>
      <c r="CK7" s="51"/>
      <c r="CL7" s="52"/>
      <c r="CM7" s="52"/>
      <c r="CN7" s="52"/>
      <c r="CO7" s="52"/>
      <c r="CP7" s="51" t="s">
        <v>20</v>
      </c>
      <c r="CQ7" s="51"/>
      <c r="CR7" s="52"/>
      <c r="CS7" s="52"/>
      <c r="CT7" s="52"/>
      <c r="CU7" s="52"/>
      <c r="CV7" s="51" t="s">
        <v>21</v>
      </c>
      <c r="CW7" s="51"/>
      <c r="CX7" s="52"/>
      <c r="CY7" s="52"/>
      <c r="CZ7" s="52"/>
      <c r="DA7" s="52"/>
    </row>
    <row r="8" spans="1:107" ht="15" customHeight="1" x14ac:dyDescent="0.25">
      <c r="A8" s="52"/>
      <c r="B8" s="68" t="s">
        <v>24</v>
      </c>
      <c r="C8" s="57" t="s">
        <v>25</v>
      </c>
      <c r="D8" s="55" t="s">
        <v>32</v>
      </c>
      <c r="E8" s="57" t="s">
        <v>33</v>
      </c>
      <c r="F8" s="57" t="s">
        <v>31</v>
      </c>
      <c r="G8" s="26" t="s">
        <v>26</v>
      </c>
      <c r="H8" s="59" t="s">
        <v>28</v>
      </c>
      <c r="I8" s="47" t="s">
        <v>24</v>
      </c>
      <c r="J8" s="47" t="s">
        <v>25</v>
      </c>
      <c r="K8" s="55" t="s">
        <v>32</v>
      </c>
      <c r="L8" s="57" t="s">
        <v>33</v>
      </c>
      <c r="M8" s="57" t="s">
        <v>31</v>
      </c>
      <c r="N8" s="8" t="s">
        <v>26</v>
      </c>
      <c r="O8" s="59" t="s">
        <v>28</v>
      </c>
      <c r="P8" s="53" t="s">
        <v>24</v>
      </c>
      <c r="Q8" s="49" t="s">
        <v>25</v>
      </c>
      <c r="R8" s="55" t="s">
        <v>32</v>
      </c>
      <c r="S8" s="57" t="s">
        <v>33</v>
      </c>
      <c r="T8" s="57" t="s">
        <v>31</v>
      </c>
      <c r="U8" s="8" t="s">
        <v>26</v>
      </c>
      <c r="V8" s="59" t="s">
        <v>28</v>
      </c>
      <c r="W8" s="47" t="s">
        <v>24</v>
      </c>
      <c r="X8" s="49" t="s">
        <v>25</v>
      </c>
      <c r="Y8" s="55" t="s">
        <v>32</v>
      </c>
      <c r="Z8" s="57" t="s">
        <v>33</v>
      </c>
      <c r="AA8" s="57" t="s">
        <v>31</v>
      </c>
      <c r="AB8" s="8" t="s">
        <v>26</v>
      </c>
      <c r="AC8" s="59" t="s">
        <v>28</v>
      </c>
      <c r="AD8" s="47" t="s">
        <v>24</v>
      </c>
      <c r="AE8" s="49" t="s">
        <v>25</v>
      </c>
      <c r="AF8" s="55" t="s">
        <v>32</v>
      </c>
      <c r="AG8" s="57" t="s">
        <v>33</v>
      </c>
      <c r="AH8" s="57" t="s">
        <v>31</v>
      </c>
      <c r="AI8" s="8" t="s">
        <v>26</v>
      </c>
      <c r="AJ8" s="59" t="s">
        <v>28</v>
      </c>
      <c r="AK8" s="53" t="s">
        <v>24</v>
      </c>
      <c r="AL8" s="49" t="s">
        <v>25</v>
      </c>
      <c r="AM8" s="55" t="s">
        <v>32</v>
      </c>
      <c r="AN8" s="57" t="s">
        <v>33</v>
      </c>
      <c r="AO8" s="57" t="s">
        <v>31</v>
      </c>
      <c r="AP8" s="28" t="s">
        <v>26</v>
      </c>
      <c r="AQ8" s="59" t="s">
        <v>28</v>
      </c>
      <c r="AR8" s="47" t="s">
        <v>24</v>
      </c>
      <c r="AS8" s="49" t="s">
        <v>25</v>
      </c>
      <c r="AT8" s="55" t="s">
        <v>32</v>
      </c>
      <c r="AU8" s="57" t="s">
        <v>33</v>
      </c>
      <c r="AV8" s="57" t="s">
        <v>31</v>
      </c>
      <c r="AW8" s="8" t="s">
        <v>26</v>
      </c>
      <c r="AX8" s="59" t="s">
        <v>28</v>
      </c>
      <c r="AY8" s="47" t="s">
        <v>24</v>
      </c>
      <c r="AZ8" s="49" t="s">
        <v>25</v>
      </c>
      <c r="BA8" s="55" t="s">
        <v>32</v>
      </c>
      <c r="BB8" s="57" t="s">
        <v>33</v>
      </c>
      <c r="BC8" s="57" t="s">
        <v>31</v>
      </c>
      <c r="BD8" s="8" t="s">
        <v>26</v>
      </c>
      <c r="BE8" s="59" t="s">
        <v>28</v>
      </c>
      <c r="BF8" s="47" t="s">
        <v>24</v>
      </c>
      <c r="BG8" s="49" t="s">
        <v>25</v>
      </c>
      <c r="BH8" s="55" t="s">
        <v>32</v>
      </c>
      <c r="BI8" s="57" t="s">
        <v>33</v>
      </c>
      <c r="BJ8" s="57" t="s">
        <v>31</v>
      </c>
      <c r="BK8" s="36" t="s">
        <v>26</v>
      </c>
      <c r="BL8" s="53" t="s">
        <v>24</v>
      </c>
      <c r="BM8" s="49" t="s">
        <v>25</v>
      </c>
      <c r="BN8" s="55" t="s">
        <v>32</v>
      </c>
      <c r="BO8" s="57" t="s">
        <v>33</v>
      </c>
      <c r="BP8" s="57" t="s">
        <v>31</v>
      </c>
      <c r="BQ8" s="8" t="s">
        <v>26</v>
      </c>
      <c r="BR8" s="53" t="s">
        <v>24</v>
      </c>
      <c r="BS8" s="49" t="s">
        <v>25</v>
      </c>
      <c r="BT8" s="55" t="s">
        <v>32</v>
      </c>
      <c r="BU8" s="57" t="s">
        <v>33</v>
      </c>
      <c r="BV8" s="57" t="s">
        <v>31</v>
      </c>
      <c r="BW8" s="8" t="s">
        <v>26</v>
      </c>
      <c r="BX8" s="74" t="s">
        <v>24</v>
      </c>
      <c r="BY8" s="57" t="s">
        <v>25</v>
      </c>
      <c r="BZ8" s="55" t="s">
        <v>32</v>
      </c>
      <c r="CA8" s="57" t="s">
        <v>33</v>
      </c>
      <c r="CB8" s="57" t="s">
        <v>31</v>
      </c>
      <c r="CC8" s="26" t="s">
        <v>26</v>
      </c>
      <c r="CD8" s="53" t="s">
        <v>24</v>
      </c>
      <c r="CE8" s="49" t="s">
        <v>25</v>
      </c>
      <c r="CF8" s="55" t="s">
        <v>32</v>
      </c>
      <c r="CG8" s="57" t="s">
        <v>33</v>
      </c>
      <c r="CH8" s="57" t="s">
        <v>31</v>
      </c>
      <c r="CI8" s="8" t="s">
        <v>26</v>
      </c>
      <c r="CJ8" s="53" t="s">
        <v>24</v>
      </c>
      <c r="CK8" s="49" t="s">
        <v>25</v>
      </c>
      <c r="CL8" s="55" t="s">
        <v>32</v>
      </c>
      <c r="CM8" s="57" t="s">
        <v>33</v>
      </c>
      <c r="CN8" s="57" t="s">
        <v>31</v>
      </c>
      <c r="CO8" s="8" t="s">
        <v>26</v>
      </c>
      <c r="CP8" s="53" t="s">
        <v>24</v>
      </c>
      <c r="CQ8" s="49" t="s">
        <v>25</v>
      </c>
      <c r="CR8" s="55" t="s">
        <v>32</v>
      </c>
      <c r="CS8" s="57" t="s">
        <v>33</v>
      </c>
      <c r="CT8" s="57" t="s">
        <v>31</v>
      </c>
      <c r="CU8" s="8" t="s">
        <v>26</v>
      </c>
      <c r="CV8" s="53" t="s">
        <v>24</v>
      </c>
      <c r="CW8" s="49" t="s">
        <v>25</v>
      </c>
      <c r="CX8" s="55" t="s">
        <v>32</v>
      </c>
      <c r="CY8" s="57" t="s">
        <v>33</v>
      </c>
      <c r="CZ8" s="57" t="s">
        <v>31</v>
      </c>
      <c r="DA8" s="8" t="s">
        <v>26</v>
      </c>
    </row>
    <row r="9" spans="1:107" ht="16.5" customHeight="1" x14ac:dyDescent="0.25">
      <c r="A9" s="52"/>
      <c r="B9" s="69"/>
      <c r="C9" s="58"/>
      <c r="D9" s="56"/>
      <c r="E9" s="58"/>
      <c r="F9" s="58"/>
      <c r="G9" s="24">
        <f>SUM(Table4[[#All],[Column23]])</f>
        <v>262589</v>
      </c>
      <c r="H9" s="60"/>
      <c r="I9" s="48"/>
      <c r="J9" s="48"/>
      <c r="K9" s="56"/>
      <c r="L9" s="58"/>
      <c r="M9" s="58"/>
      <c r="N9" s="24">
        <f>SUM(Table4[[#All],[Column24]])</f>
        <v>35</v>
      </c>
      <c r="O9" s="60"/>
      <c r="P9" s="54"/>
      <c r="Q9" s="50"/>
      <c r="R9" s="56"/>
      <c r="S9" s="58"/>
      <c r="T9" s="58"/>
      <c r="U9" s="24">
        <f>SUM(Table4[[#All],[Column25]])</f>
        <v>14</v>
      </c>
      <c r="V9" s="60"/>
      <c r="W9" s="48"/>
      <c r="X9" s="50"/>
      <c r="Y9" s="56"/>
      <c r="Z9" s="58"/>
      <c r="AA9" s="58"/>
      <c r="AB9" s="24">
        <f>SUM(Table4[[#All],[Column32]])</f>
        <v>39</v>
      </c>
      <c r="AC9" s="60"/>
      <c r="AD9" s="48"/>
      <c r="AE9" s="50"/>
      <c r="AF9" s="56"/>
      <c r="AG9" s="58"/>
      <c r="AH9" s="58"/>
      <c r="AI9" s="24">
        <f>SUM(Table4[[#All],[Column33]])</f>
        <v>1059</v>
      </c>
      <c r="AJ9" s="60"/>
      <c r="AK9" s="54"/>
      <c r="AL9" s="50"/>
      <c r="AM9" s="56"/>
      <c r="AN9" s="58"/>
      <c r="AO9" s="58"/>
      <c r="AP9" s="29">
        <f>SUM(Table4[[#All],[Column94]])</f>
        <v>778</v>
      </c>
      <c r="AQ9" s="60"/>
      <c r="AR9" s="48"/>
      <c r="AS9" s="50"/>
      <c r="AT9" s="56"/>
      <c r="AU9" s="58"/>
      <c r="AV9" s="58"/>
      <c r="AW9" s="24">
        <f>SUM(Table4[[#All],[Column34]])</f>
        <v>2</v>
      </c>
      <c r="AX9" s="60"/>
      <c r="AY9" s="48"/>
      <c r="AZ9" s="50"/>
      <c r="BA9" s="56"/>
      <c r="BB9" s="58"/>
      <c r="BC9" s="58"/>
      <c r="BD9" s="24">
        <f>SUM(Table4[[#All],[Column50]])</f>
        <v>1</v>
      </c>
      <c r="BE9" s="60"/>
      <c r="BF9" s="48"/>
      <c r="BG9" s="50"/>
      <c r="BH9" s="56"/>
      <c r="BI9" s="58"/>
      <c r="BJ9" s="58"/>
      <c r="BK9" s="37">
        <f>SUM(Table4[[#All],[Column101]])</f>
        <v>366</v>
      </c>
      <c r="BL9" s="54"/>
      <c r="BM9" s="50"/>
      <c r="BN9" s="56"/>
      <c r="BO9" s="58"/>
      <c r="BP9" s="58"/>
      <c r="BQ9" s="24">
        <f>SUM(Table4[[#All],[Column51]])</f>
        <v>965</v>
      </c>
      <c r="BR9" s="54"/>
      <c r="BS9" s="50"/>
      <c r="BT9" s="56"/>
      <c r="BU9" s="58"/>
      <c r="BV9" s="58"/>
      <c r="BW9" s="24">
        <f>SUM(Table4[[#All],[Column52]])</f>
        <v>367</v>
      </c>
      <c r="BX9" s="75"/>
      <c r="BY9" s="58"/>
      <c r="BZ9" s="56"/>
      <c r="CA9" s="58"/>
      <c r="CB9" s="58"/>
      <c r="CC9" s="24">
        <f>SUM(Table4[[#All],[Column53]])</f>
        <v>0</v>
      </c>
      <c r="CD9" s="54"/>
      <c r="CE9" s="50"/>
      <c r="CF9" s="56"/>
      <c r="CG9" s="58"/>
      <c r="CH9" s="58"/>
      <c r="CI9" s="24">
        <f>SUM(Table4[[#All],[Column54]])</f>
        <v>23</v>
      </c>
      <c r="CJ9" s="54"/>
      <c r="CK9" s="50"/>
      <c r="CL9" s="56"/>
      <c r="CM9" s="58"/>
      <c r="CN9" s="58"/>
      <c r="CO9" s="24">
        <f>SUM(Table4[[#All],[Column55]])</f>
        <v>1589</v>
      </c>
      <c r="CP9" s="54"/>
      <c r="CQ9" s="50"/>
      <c r="CR9" s="56"/>
      <c r="CS9" s="58"/>
      <c r="CT9" s="58"/>
      <c r="CU9" s="24">
        <f>SUM(Table4[[#All],[Column56]])</f>
        <v>179</v>
      </c>
      <c r="CV9" s="54"/>
      <c r="CW9" s="50"/>
      <c r="CX9" s="56"/>
      <c r="CY9" s="58"/>
      <c r="CZ9" s="58"/>
      <c r="DA9" s="24">
        <f>SUM(Table4[[#All],[Column57]])</f>
        <v>149</v>
      </c>
    </row>
    <row r="10" spans="1:107" x14ac:dyDescent="0.25">
      <c r="A10" s="1">
        <v>41298</v>
      </c>
      <c r="B10" s="18">
        <v>64</v>
      </c>
      <c r="C10" s="18">
        <v>0</v>
      </c>
      <c r="D10" s="18">
        <v>0</v>
      </c>
      <c r="E10" s="18">
        <v>43</v>
      </c>
      <c r="F10" s="18">
        <v>0</v>
      </c>
      <c r="G10" s="18">
        <f>SUM(Table4[[#This Row],[Column2]:[Column4]])</f>
        <v>107</v>
      </c>
      <c r="H10" s="40">
        <v>36.261682242990702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4">
        <f>SUM(Table4[[#This Row],[Column5]:[Column7]])</f>
        <v>0</v>
      </c>
      <c r="O10" s="39" t="s">
        <v>27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4">
        <f>SUM(Table4[[#This Row],[Column8]:[Column10]])</f>
        <v>0</v>
      </c>
      <c r="V10" s="40" t="s">
        <v>27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4">
        <f>SUM(Table4[[#This Row],[Column11]:[Column13]])</f>
        <v>0</v>
      </c>
      <c r="AC10" s="40" t="s">
        <v>27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4">
        <f>SUM(Table4[[#This Row],[Column14]:[Column16]])</f>
        <v>0</v>
      </c>
      <c r="AJ10" s="39" t="s">
        <v>27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f>SUM(Table4[[#This Row],[Column99]:[Column95]])</f>
        <v>0</v>
      </c>
      <c r="AQ10" s="40" t="s">
        <v>27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4">
        <f>SUM(Table4[[#This Row],[Column17]:[Column19]])</f>
        <v>0</v>
      </c>
      <c r="AX10" s="40" t="s">
        <v>27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4">
        <f>SUM(Table4[[#This Row],[Column20]:[Column22]])</f>
        <v>0</v>
      </c>
      <c r="BE10" s="40" t="s">
        <v>27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39">
        <f>SUM(Table4[[#This Row],[Column106]:[Column102]])</f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42">
        <f>SUM(Table4[[#This Row],[Column26]:[Column28]])</f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42">
        <f>SUM(Table4[[#This Row],[Column29]:[Column31]])</f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42">
        <f>SUM(Table4[[#This Row],[Column35]:[Column37]])</f>
        <v>0</v>
      </c>
      <c r="CD10" s="11">
        <v>0</v>
      </c>
      <c r="CE10" s="11">
        <v>0</v>
      </c>
      <c r="CF10" s="11">
        <v>0</v>
      </c>
      <c r="CG10" s="11">
        <v>0</v>
      </c>
      <c r="CH10" s="11">
        <v>0</v>
      </c>
      <c r="CI10" s="42">
        <f>SUM(Table4[[#This Row],[Column38]:[Column40]])</f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0</v>
      </c>
      <c r="CO10" s="44">
        <f>SUM(Table4[[#This Row],[Column41]:[Column43]])</f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44">
        <f>SUM(Table4[[#This Row],[Column44]:[Column46]])</f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44">
        <f>SUM(Table4[[#This Row],[Column47]:[Column49]])</f>
        <v>0</v>
      </c>
    </row>
    <row r="11" spans="1:107" x14ac:dyDescent="0.25">
      <c r="A11" s="1">
        <v>41299</v>
      </c>
      <c r="B11" s="18">
        <v>358</v>
      </c>
      <c r="C11" s="18">
        <v>0</v>
      </c>
      <c r="D11" s="18">
        <v>0</v>
      </c>
      <c r="E11" s="18">
        <v>116</v>
      </c>
      <c r="F11" s="18">
        <v>0</v>
      </c>
      <c r="G11" s="18">
        <f>SUM(Table4[[#This Row],[Column2]:[Column4]])</f>
        <v>474</v>
      </c>
      <c r="H11" s="39">
        <v>36.127819548872203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4">
        <f>SUM(Table4[[#This Row],[Column5]:[Column7]])</f>
        <v>0</v>
      </c>
      <c r="O11" s="39" t="s">
        <v>27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4">
        <f>SUM(Table4[[#This Row],[Column8]:[Column10]])</f>
        <v>0</v>
      </c>
      <c r="V11" s="39" t="s">
        <v>27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4">
        <f>SUM(Table4[[#This Row],[Column11]:[Column13]])</f>
        <v>0</v>
      </c>
      <c r="AC11" s="39" t="s">
        <v>27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4">
        <f>SUM(Table4[[#This Row],[Column14]:[Column16]])</f>
        <v>0</v>
      </c>
      <c r="AJ11" s="39" t="s">
        <v>27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f>SUM(Table4[[#This Row],[Column99]:[Column95]])</f>
        <v>0</v>
      </c>
      <c r="AQ11" s="39" t="s">
        <v>27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4">
        <f>SUM(Table4[[#This Row],[Column17]:[Column19]])</f>
        <v>0</v>
      </c>
      <c r="AX11" s="39" t="s">
        <v>27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4">
        <f>SUM(Table4[[#This Row],[Column20]:[Column22]])</f>
        <v>0</v>
      </c>
      <c r="BE11" s="39" t="s">
        <v>27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39">
        <f>SUM(Table4[[#This Row],[Column106]:[Column102]])</f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0</v>
      </c>
      <c r="BQ11" s="33">
        <f>SUM(Table4[[#This Row],[Column26]:[Column28]])</f>
        <v>0</v>
      </c>
      <c r="BR11" s="11">
        <v>0</v>
      </c>
      <c r="BS11" s="11">
        <v>0</v>
      </c>
      <c r="BT11" s="11">
        <v>0</v>
      </c>
      <c r="BU11" s="11">
        <v>0</v>
      </c>
      <c r="BV11" s="11">
        <v>0</v>
      </c>
      <c r="BW11" s="33">
        <f>SUM(Table4[[#This Row],[Column29]:[Column31]])</f>
        <v>0</v>
      </c>
      <c r="BX11" s="11">
        <v>0</v>
      </c>
      <c r="BY11" s="11">
        <v>0</v>
      </c>
      <c r="BZ11" s="11">
        <v>0</v>
      </c>
      <c r="CA11" s="11">
        <v>0</v>
      </c>
      <c r="CB11" s="11">
        <v>0</v>
      </c>
      <c r="CC11" s="33">
        <f>SUM(Table4[[#This Row],[Column35]:[Column37]])</f>
        <v>0</v>
      </c>
      <c r="CD11" s="11">
        <v>0</v>
      </c>
      <c r="CE11" s="11">
        <v>0</v>
      </c>
      <c r="CF11" s="11">
        <v>0</v>
      </c>
      <c r="CG11" s="11">
        <v>0</v>
      </c>
      <c r="CH11" s="11">
        <v>0</v>
      </c>
      <c r="CI11" s="33">
        <f>SUM(Table4[[#This Row],[Column38]:[Column40]])</f>
        <v>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3">
        <f>SUM(Table4[[#This Row],[Column41]:[Column43]])</f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3">
        <f>SUM(Table4[[#This Row],[Column44]:[Column46]])</f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3">
        <f>SUM(Table4[[#This Row],[Column47]:[Column49]])</f>
        <v>0</v>
      </c>
    </row>
    <row r="12" spans="1:107" x14ac:dyDescent="0.25">
      <c r="A12" s="1">
        <v>41300</v>
      </c>
      <c r="B12" s="18">
        <v>584</v>
      </c>
      <c r="C12" s="18">
        <v>0</v>
      </c>
      <c r="D12" s="18">
        <v>0</v>
      </c>
      <c r="E12" s="18">
        <v>144</v>
      </c>
      <c r="F12" s="18">
        <v>0</v>
      </c>
      <c r="G12" s="18">
        <f>SUM(Table4[[#This Row],[Column2]:[Column4]])</f>
        <v>728</v>
      </c>
      <c r="H12" s="39">
        <v>36.217687074829897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4">
        <f>SUM(Table4[[#This Row],[Column5]:[Column7]])</f>
        <v>0</v>
      </c>
      <c r="O12" s="39" t="s">
        <v>27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4">
        <f>SUM(Table4[[#This Row],[Column8]:[Column10]])</f>
        <v>0</v>
      </c>
      <c r="V12" s="39" t="s">
        <v>27</v>
      </c>
      <c r="W12" s="11">
        <v>1</v>
      </c>
      <c r="X12" s="11">
        <v>0</v>
      </c>
      <c r="Y12" s="11">
        <v>0</v>
      </c>
      <c r="Z12" s="11">
        <v>0</v>
      </c>
      <c r="AA12" s="11">
        <v>0</v>
      </c>
      <c r="AB12" s="14">
        <f>SUM(Table4[[#This Row],[Column11]:[Column13]])</f>
        <v>1</v>
      </c>
      <c r="AC12" s="39">
        <v>100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4">
        <f>SUM(Table4[[#This Row],[Column14]:[Column16]])</f>
        <v>0</v>
      </c>
      <c r="AJ12" s="39" t="s">
        <v>27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f>SUM(Table4[[#This Row],[Column99]:[Column95]])</f>
        <v>0</v>
      </c>
      <c r="AQ12" s="39" t="s">
        <v>27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4">
        <f>SUM(Table4[[#This Row],[Column17]:[Column19]])</f>
        <v>0</v>
      </c>
      <c r="AX12" s="39" t="s">
        <v>27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4">
        <f>SUM(Table4[[#This Row],[Column20]:[Column22]])</f>
        <v>0</v>
      </c>
      <c r="BE12" s="39" t="s">
        <v>27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39">
        <f>SUM(Table4[[#This Row],[Column106]:[Column102]])</f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  <c r="BQ12" s="33">
        <f>SUM(Table4[[#This Row],[Column26]:[Column28]])</f>
        <v>0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  <c r="BW12" s="33">
        <f>SUM(Table4[[#This Row],[Column29]:[Column31]])</f>
        <v>0</v>
      </c>
      <c r="BX12" s="11">
        <v>0</v>
      </c>
      <c r="BY12" s="11">
        <v>0</v>
      </c>
      <c r="BZ12" s="11">
        <v>0</v>
      </c>
      <c r="CA12" s="11">
        <v>0</v>
      </c>
      <c r="CB12" s="11">
        <v>0</v>
      </c>
      <c r="CC12" s="33">
        <f>SUM(Table4[[#This Row],[Column35]:[Column37]])</f>
        <v>0</v>
      </c>
      <c r="CD12" s="11">
        <v>0</v>
      </c>
      <c r="CE12" s="11">
        <v>0</v>
      </c>
      <c r="CF12" s="11">
        <v>0</v>
      </c>
      <c r="CG12" s="11">
        <v>0</v>
      </c>
      <c r="CH12" s="11">
        <v>0</v>
      </c>
      <c r="CI12" s="33">
        <f>SUM(Table4[[#This Row],[Column38]:[Column40]])</f>
        <v>0</v>
      </c>
      <c r="CJ12" s="11">
        <v>1</v>
      </c>
      <c r="CK12" s="11">
        <v>0</v>
      </c>
      <c r="CL12" s="11">
        <v>0</v>
      </c>
      <c r="CM12" s="11">
        <v>1</v>
      </c>
      <c r="CN12" s="11">
        <v>0</v>
      </c>
      <c r="CO12" s="13">
        <f>SUM(Table4[[#This Row],[Column41]:[Column43]])</f>
        <v>2</v>
      </c>
      <c r="CP12" s="11">
        <v>0</v>
      </c>
      <c r="CQ12" s="11">
        <v>0</v>
      </c>
      <c r="CR12" s="11">
        <v>0</v>
      </c>
      <c r="CS12" s="11">
        <v>0</v>
      </c>
      <c r="CT12" s="11">
        <v>0</v>
      </c>
      <c r="CU12" s="13">
        <f>SUM(Table4[[#This Row],[Column44]:[Column46]])</f>
        <v>0</v>
      </c>
      <c r="CV12" s="11">
        <v>2</v>
      </c>
      <c r="CW12" s="11">
        <v>0</v>
      </c>
      <c r="CX12" s="11">
        <v>0</v>
      </c>
      <c r="CY12" s="11">
        <v>1</v>
      </c>
      <c r="CZ12" s="11">
        <v>0</v>
      </c>
      <c r="DA12" s="13">
        <f>SUM(Table4[[#This Row],[Column47]:[Column49]])</f>
        <v>3</v>
      </c>
    </row>
    <row r="13" spans="1:107" x14ac:dyDescent="0.25">
      <c r="A13" s="1">
        <v>41301</v>
      </c>
      <c r="B13" s="18">
        <v>3149</v>
      </c>
      <c r="C13" s="18">
        <v>0</v>
      </c>
      <c r="D13" s="18">
        <v>0</v>
      </c>
      <c r="E13" s="18">
        <v>712</v>
      </c>
      <c r="F13" s="18">
        <v>0</v>
      </c>
      <c r="G13" s="18">
        <f>SUM(Table4[[#This Row],[Column2]:[Column4]])</f>
        <v>3861</v>
      </c>
      <c r="H13" s="39">
        <v>36.4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4">
        <f>SUM(Table4[[#This Row],[Column5]:[Column7]])</f>
        <v>0</v>
      </c>
      <c r="O13" s="39" t="s">
        <v>27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4">
        <f>SUM(Table4[[#This Row],[Column8]:[Column10]])</f>
        <v>0</v>
      </c>
      <c r="V13" s="39" t="s">
        <v>27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4">
        <f>SUM(Table4[[#This Row],[Column11]:[Column13]])</f>
        <v>0</v>
      </c>
      <c r="AC13" s="39" t="s">
        <v>27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4">
        <f>SUM(Table4[[#This Row],[Column14]:[Column16]])</f>
        <v>0</v>
      </c>
      <c r="AJ13" s="39" t="s">
        <v>27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f>SUM(Table4[[#This Row],[Column99]:[Column95]])</f>
        <v>0</v>
      </c>
      <c r="AQ13" s="39" t="s">
        <v>27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4">
        <f>SUM(Table4[[#This Row],[Column17]:[Column19]])</f>
        <v>0</v>
      </c>
      <c r="AX13" s="39" t="s">
        <v>27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4">
        <f>SUM(Table4[[#This Row],[Column20]:[Column22]])</f>
        <v>0</v>
      </c>
      <c r="BE13" s="39" t="s">
        <v>27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39">
        <f>SUM(Table4[[#This Row],[Column106]:[Column102]])</f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33">
        <f>SUM(Table4[[#This Row],[Column26]:[Column28]])</f>
        <v>0</v>
      </c>
      <c r="BR13" s="11">
        <v>0</v>
      </c>
      <c r="BS13" s="11">
        <v>0</v>
      </c>
      <c r="BT13" s="11">
        <v>0</v>
      </c>
      <c r="BU13" s="11">
        <v>0</v>
      </c>
      <c r="BV13" s="11">
        <v>0</v>
      </c>
      <c r="BW13" s="33">
        <f>SUM(Table4[[#This Row],[Column29]:[Column31]])</f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0</v>
      </c>
      <c r="CC13" s="33">
        <f>SUM(Table4[[#This Row],[Column35]:[Column37]])</f>
        <v>0</v>
      </c>
      <c r="CD13" s="11">
        <v>0</v>
      </c>
      <c r="CE13" s="11">
        <v>0</v>
      </c>
      <c r="CF13" s="11">
        <v>0</v>
      </c>
      <c r="CG13" s="11">
        <v>0</v>
      </c>
      <c r="CH13" s="11">
        <v>0</v>
      </c>
      <c r="CI13" s="33">
        <f>SUM(Table4[[#This Row],[Column38]:[Column40]])</f>
        <v>0</v>
      </c>
      <c r="CJ13" s="11">
        <v>0</v>
      </c>
      <c r="CK13" s="11">
        <v>0</v>
      </c>
      <c r="CL13" s="11">
        <v>0</v>
      </c>
      <c r="CM13" s="11">
        <v>0</v>
      </c>
      <c r="CN13" s="11">
        <v>0</v>
      </c>
      <c r="CO13" s="13">
        <f>SUM(Table4[[#This Row],[Column41]:[Column43]])</f>
        <v>0</v>
      </c>
      <c r="CP13" s="11">
        <v>0</v>
      </c>
      <c r="CQ13" s="11">
        <v>0</v>
      </c>
      <c r="CR13" s="11">
        <v>0</v>
      </c>
      <c r="CS13" s="11">
        <v>0</v>
      </c>
      <c r="CT13" s="11">
        <v>0</v>
      </c>
      <c r="CU13" s="13">
        <f>SUM(Table4[[#This Row],[Column44]:[Column46]])</f>
        <v>0</v>
      </c>
      <c r="CV13" s="11">
        <v>0</v>
      </c>
      <c r="CW13" s="11">
        <v>0</v>
      </c>
      <c r="CX13" s="11">
        <v>0</v>
      </c>
      <c r="CY13" s="11">
        <v>0</v>
      </c>
      <c r="CZ13" s="11">
        <v>0</v>
      </c>
      <c r="DA13" s="13">
        <f>SUM(Table4[[#This Row],[Column47]:[Column49]])</f>
        <v>0</v>
      </c>
    </row>
    <row r="14" spans="1:107" x14ac:dyDescent="0.25">
      <c r="A14" s="1">
        <v>41302</v>
      </c>
      <c r="B14" s="18">
        <v>3086</v>
      </c>
      <c r="C14" s="18">
        <v>0</v>
      </c>
      <c r="D14" s="18">
        <v>0</v>
      </c>
      <c r="E14" s="18">
        <v>888</v>
      </c>
      <c r="F14" s="18">
        <v>0</v>
      </c>
      <c r="G14" s="18">
        <f>SUM(Table4[[#This Row],[Column2]:[Column4]])</f>
        <v>3974</v>
      </c>
      <c r="H14" s="39">
        <v>36.466666666666697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4">
        <f>SUM(Table4[[#This Row],[Column5]:[Column7]])</f>
        <v>0</v>
      </c>
      <c r="O14" s="39" t="s">
        <v>27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4">
        <f>SUM(Table4[[#This Row],[Column8]:[Column10]])</f>
        <v>0</v>
      </c>
      <c r="V14" s="39" t="s">
        <v>27</v>
      </c>
      <c r="W14" s="11">
        <v>1</v>
      </c>
      <c r="X14" s="11">
        <v>0</v>
      </c>
      <c r="Y14" s="11">
        <v>0</v>
      </c>
      <c r="Z14" s="11">
        <v>0</v>
      </c>
      <c r="AA14" s="11">
        <v>0</v>
      </c>
      <c r="AB14" s="14">
        <f>SUM(Table4[[#This Row],[Column11]:[Column13]])</f>
        <v>1</v>
      </c>
      <c r="AC14" s="39">
        <v>75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4">
        <f>SUM(Table4[[#This Row],[Column14]:[Column16]])</f>
        <v>0</v>
      </c>
      <c r="AJ14" s="39" t="s">
        <v>27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f>SUM(Table4[[#This Row],[Column99]:[Column95]])</f>
        <v>0</v>
      </c>
      <c r="AQ14" s="39" t="s">
        <v>27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4">
        <f>SUM(Table4[[#This Row],[Column17]:[Column19]])</f>
        <v>0</v>
      </c>
      <c r="AX14" s="39" t="s">
        <v>27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4">
        <f>SUM(Table4[[#This Row],[Column20]:[Column22]])</f>
        <v>0</v>
      </c>
      <c r="BE14" s="39" t="s">
        <v>27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39">
        <f>SUM(Table4[[#This Row],[Column106]:[Column102]])</f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33">
        <f>SUM(Table4[[#This Row],[Column26]:[Column28]])</f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  <c r="BW14" s="33">
        <f>SUM(Table4[[#This Row],[Column29]:[Column31]])</f>
        <v>0</v>
      </c>
      <c r="BX14" s="11">
        <v>0</v>
      </c>
      <c r="BY14" s="11">
        <v>0</v>
      </c>
      <c r="BZ14" s="11">
        <v>0</v>
      </c>
      <c r="CA14" s="11">
        <v>0</v>
      </c>
      <c r="CB14" s="11">
        <v>0</v>
      </c>
      <c r="CC14" s="33">
        <f>SUM(Table4[[#This Row],[Column35]:[Column37]])</f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33">
        <f>SUM(Table4[[#This Row],[Column38]:[Column40]])</f>
        <v>0</v>
      </c>
      <c r="CJ14" s="11">
        <v>1</v>
      </c>
      <c r="CK14" s="11">
        <v>0</v>
      </c>
      <c r="CL14" s="11">
        <v>0</v>
      </c>
      <c r="CM14" s="11">
        <v>0</v>
      </c>
      <c r="CN14" s="11">
        <v>0</v>
      </c>
      <c r="CO14" s="13">
        <f>SUM(Table4[[#This Row],[Column41]:[Column43]])</f>
        <v>1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  <c r="CU14" s="13">
        <f>SUM(Table4[[#This Row],[Column44]:[Column46]])</f>
        <v>0</v>
      </c>
      <c r="CV14" s="11">
        <v>1</v>
      </c>
      <c r="CW14" s="11">
        <v>0</v>
      </c>
      <c r="CX14" s="11">
        <v>0</v>
      </c>
      <c r="CY14" s="11">
        <v>0</v>
      </c>
      <c r="CZ14" s="11">
        <v>0</v>
      </c>
      <c r="DA14" s="13">
        <f>SUM(Table4[[#This Row],[Column47]:[Column49]])</f>
        <v>1</v>
      </c>
      <c r="DC14" s="4"/>
    </row>
    <row r="15" spans="1:107" x14ac:dyDescent="0.25">
      <c r="A15" s="1">
        <v>41303</v>
      </c>
      <c r="B15" s="18">
        <v>2207</v>
      </c>
      <c r="C15" s="18">
        <v>0</v>
      </c>
      <c r="D15" s="18">
        <v>0</v>
      </c>
      <c r="E15" s="18">
        <v>683</v>
      </c>
      <c r="F15" s="18">
        <v>0</v>
      </c>
      <c r="G15" s="18">
        <f>SUM(Table4[[#This Row],[Column2]:[Column4]])</f>
        <v>2890</v>
      </c>
      <c r="H15" s="39">
        <v>36.396666666666697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4">
        <f>SUM(Table4[[#This Row],[Column5]:[Column7]])</f>
        <v>0</v>
      </c>
      <c r="O15" s="39" t="s">
        <v>27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4">
        <f>SUM(Table4[[#This Row],[Column8]:[Column10]])</f>
        <v>0</v>
      </c>
      <c r="V15" s="39" t="s">
        <v>27</v>
      </c>
      <c r="W15" s="11">
        <v>1</v>
      </c>
      <c r="X15" s="11">
        <v>0</v>
      </c>
      <c r="Y15" s="11">
        <v>0</v>
      </c>
      <c r="Z15" s="11">
        <v>0</v>
      </c>
      <c r="AA15" s="11">
        <v>0</v>
      </c>
      <c r="AB15" s="14">
        <f>SUM(Table4[[#This Row],[Column11]:[Column13]])</f>
        <v>1</v>
      </c>
      <c r="AC15" s="39">
        <v>67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4">
        <f>SUM(Table4[[#This Row],[Column14]:[Column16]])</f>
        <v>0</v>
      </c>
      <c r="AJ15" s="39" t="s">
        <v>27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f>SUM(Table4[[#This Row],[Column99]:[Column95]])</f>
        <v>0</v>
      </c>
      <c r="AQ15" s="39" t="s">
        <v>27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4">
        <f>SUM(Table4[[#This Row],[Column17]:[Column19]])</f>
        <v>0</v>
      </c>
      <c r="AX15" s="39" t="s">
        <v>27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4">
        <f>SUM(Table4[[#This Row],[Column20]:[Column22]])</f>
        <v>0</v>
      </c>
      <c r="BE15" s="39" t="s">
        <v>27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39">
        <f>SUM(Table4[[#This Row],[Column106]:[Column102]])</f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33">
        <f>SUM(Table4[[#This Row],[Column26]:[Column28]])</f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  <c r="BW15" s="33">
        <f>SUM(Table4[[#This Row],[Column29]:[Column31]])</f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33">
        <f>SUM(Table4[[#This Row],[Column35]:[Column37]])</f>
        <v>0</v>
      </c>
      <c r="CD15" s="11">
        <v>0</v>
      </c>
      <c r="CE15" s="11">
        <v>0</v>
      </c>
      <c r="CF15" s="11">
        <v>0</v>
      </c>
      <c r="CG15" s="11">
        <v>0</v>
      </c>
      <c r="CH15" s="11">
        <v>0</v>
      </c>
      <c r="CI15" s="33">
        <f>SUM(Table4[[#This Row],[Column38]:[Column40]])</f>
        <v>0</v>
      </c>
      <c r="CJ15" s="11">
        <v>1</v>
      </c>
      <c r="CK15" s="11">
        <v>0</v>
      </c>
      <c r="CL15" s="11">
        <v>0</v>
      </c>
      <c r="CM15" s="11">
        <v>3</v>
      </c>
      <c r="CN15" s="11">
        <v>0</v>
      </c>
      <c r="CO15" s="13">
        <f>SUM(Table4[[#This Row],[Column41]:[Column43]])</f>
        <v>4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  <c r="CU15" s="13">
        <f>SUM(Table4[[#This Row],[Column44]:[Column46]])</f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3">
        <f>SUM(Table4[[#This Row],[Column47]:[Column49]])</f>
        <v>0</v>
      </c>
    </row>
    <row r="16" spans="1:107" x14ac:dyDescent="0.25">
      <c r="A16" s="1">
        <v>41304</v>
      </c>
      <c r="B16" s="18">
        <v>4700</v>
      </c>
      <c r="C16" s="18">
        <v>0</v>
      </c>
      <c r="D16" s="18">
        <v>0</v>
      </c>
      <c r="E16" s="18">
        <v>1226</v>
      </c>
      <c r="F16" s="18">
        <v>0</v>
      </c>
      <c r="G16" s="18">
        <f>SUM(Table4[[#This Row],[Column2]:[Column4]])</f>
        <v>5926</v>
      </c>
      <c r="H16" s="39">
        <v>36.56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4">
        <f>SUM(Table4[[#This Row],[Column5]:[Column7]])</f>
        <v>0</v>
      </c>
      <c r="O16" s="39" t="s">
        <v>27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4">
        <f>SUM(Table4[[#This Row],[Column8]:[Column10]])</f>
        <v>0</v>
      </c>
      <c r="V16" s="39" t="s">
        <v>27</v>
      </c>
      <c r="W16" s="11">
        <v>1</v>
      </c>
      <c r="X16" s="11">
        <v>0</v>
      </c>
      <c r="Y16" s="11">
        <v>0</v>
      </c>
      <c r="Z16" s="11">
        <v>0</v>
      </c>
      <c r="AA16" s="11">
        <v>0</v>
      </c>
      <c r="AB16" s="14">
        <f>SUM(Table4[[#This Row],[Column11]:[Column13]])</f>
        <v>1</v>
      </c>
      <c r="AC16" s="39">
        <v>84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4">
        <f>SUM(Table4[[#This Row],[Column14]:[Column16]])</f>
        <v>0</v>
      </c>
      <c r="AJ16" s="39" t="s">
        <v>27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f>SUM(Table4[[#This Row],[Column99]:[Column95]])</f>
        <v>0</v>
      </c>
      <c r="AQ16" s="39" t="s">
        <v>27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4">
        <f>SUM(Table4[[#This Row],[Column17]:[Column19]])</f>
        <v>0</v>
      </c>
      <c r="AX16" s="39" t="s">
        <v>27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4">
        <f>SUM(Table4[[#This Row],[Column20]:[Column22]])</f>
        <v>0</v>
      </c>
      <c r="BE16" s="39" t="s">
        <v>27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39">
        <f>SUM(Table4[[#This Row],[Column106]:[Column102]])</f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33">
        <f>SUM(Table4[[#This Row],[Column26]:[Column28]])</f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33">
        <f>SUM(Table4[[#This Row],[Column29]:[Column31]])</f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33">
        <f>SUM(Table4[[#This Row],[Column35]:[Column37]])</f>
        <v>0</v>
      </c>
      <c r="CD16" s="11">
        <v>0</v>
      </c>
      <c r="CE16" s="11">
        <v>0</v>
      </c>
      <c r="CF16" s="11">
        <v>0</v>
      </c>
      <c r="CG16" s="11">
        <v>0</v>
      </c>
      <c r="CH16" s="11">
        <v>0</v>
      </c>
      <c r="CI16" s="33">
        <f>SUM(Table4[[#This Row],[Column38]:[Column40]])</f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3">
        <f>SUM(Table4[[#This Row],[Column41]:[Column43]])</f>
        <v>0</v>
      </c>
      <c r="CP16" s="11">
        <v>1</v>
      </c>
      <c r="CQ16" s="11">
        <v>0</v>
      </c>
      <c r="CR16" s="11">
        <v>0</v>
      </c>
      <c r="CS16" s="11">
        <v>0</v>
      </c>
      <c r="CT16" s="11">
        <v>0</v>
      </c>
      <c r="CU16" s="13">
        <f>SUM(Table4[[#This Row],[Column44]:[Column46]])</f>
        <v>1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3">
        <f>SUM(Table4[[#This Row],[Column47]:[Column49]])</f>
        <v>0</v>
      </c>
    </row>
    <row r="17" spans="1:109" x14ac:dyDescent="0.25">
      <c r="A17" s="1">
        <v>41305</v>
      </c>
      <c r="B17" s="18">
        <v>2692</v>
      </c>
      <c r="C17" s="18">
        <v>0</v>
      </c>
      <c r="D17" s="18">
        <v>0</v>
      </c>
      <c r="E17" s="18">
        <v>632</v>
      </c>
      <c r="F17" s="18">
        <v>0</v>
      </c>
      <c r="G17" s="18">
        <f>SUM(Table4[[#This Row],[Column2]:[Column4]])</f>
        <v>3324</v>
      </c>
      <c r="H17" s="39">
        <v>36.53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4">
        <f>SUM(Table4[[#This Row],[Column5]:[Column7]])</f>
        <v>0</v>
      </c>
      <c r="O17" s="39" t="s">
        <v>27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4">
        <f>SUM(Table4[[#This Row],[Column8]:[Column10]])</f>
        <v>0</v>
      </c>
      <c r="V17" s="39" t="s">
        <v>27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4">
        <f>SUM(Table4[[#This Row],[Column11]:[Column13]])</f>
        <v>0</v>
      </c>
      <c r="AC17" s="39" t="s">
        <v>27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4">
        <f>SUM(Table4[[#This Row],[Column14]:[Column16]])</f>
        <v>0</v>
      </c>
      <c r="AJ17" s="39" t="s">
        <v>27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f>SUM(Table4[[#This Row],[Column99]:[Column95]])</f>
        <v>0</v>
      </c>
      <c r="AQ17" s="39" t="s">
        <v>27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4">
        <f>SUM(Table4[[#This Row],[Column17]:[Column19]])</f>
        <v>0</v>
      </c>
      <c r="AX17" s="39" t="s">
        <v>27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4">
        <f>SUM(Table4[[#This Row],[Column20]:[Column22]])</f>
        <v>0</v>
      </c>
      <c r="BE17" s="39" t="s">
        <v>27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39">
        <f>SUM(Table4[[#This Row],[Column106]:[Column102]])</f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33">
        <f>SUM(Table4[[#This Row],[Column26]:[Column28]])</f>
        <v>0</v>
      </c>
      <c r="BR17" s="11">
        <v>0</v>
      </c>
      <c r="BS17" s="11">
        <v>0</v>
      </c>
      <c r="BT17" s="11">
        <v>0</v>
      </c>
      <c r="BU17" s="11">
        <v>0</v>
      </c>
      <c r="BV17" s="11">
        <v>0</v>
      </c>
      <c r="BW17" s="33">
        <f>SUM(Table4[[#This Row],[Column29]:[Column31]])</f>
        <v>0</v>
      </c>
      <c r="BX17" s="11">
        <v>0</v>
      </c>
      <c r="BY17" s="11">
        <v>0</v>
      </c>
      <c r="BZ17" s="11">
        <v>0</v>
      </c>
      <c r="CA17" s="11">
        <v>0</v>
      </c>
      <c r="CB17" s="11">
        <v>0</v>
      </c>
      <c r="CC17" s="33">
        <f>SUM(Table4[[#This Row],[Column35]:[Column37]])</f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33">
        <f>SUM(Table4[[#This Row],[Column38]:[Column40]])</f>
        <v>0</v>
      </c>
      <c r="CJ17" s="11">
        <v>0</v>
      </c>
      <c r="CK17" s="11">
        <v>0</v>
      </c>
      <c r="CL17" s="11">
        <v>0</v>
      </c>
      <c r="CM17" s="11">
        <v>0</v>
      </c>
      <c r="CN17" s="11">
        <v>0</v>
      </c>
      <c r="CO17" s="13">
        <f>SUM(Table4[[#This Row],[Column41]:[Column43]])</f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  <c r="CU17" s="13">
        <f>SUM(Table4[[#This Row],[Column44]:[Column46]])</f>
        <v>0</v>
      </c>
      <c r="CV17" s="11">
        <v>0</v>
      </c>
      <c r="CW17" s="11">
        <v>0</v>
      </c>
      <c r="CX17" s="11">
        <v>0</v>
      </c>
      <c r="CY17" s="11">
        <v>1</v>
      </c>
      <c r="CZ17" s="11">
        <v>0</v>
      </c>
      <c r="DA17" s="13">
        <f>SUM(Table4[[#This Row],[Column47]:[Column49]])</f>
        <v>1</v>
      </c>
    </row>
    <row r="18" spans="1:109" x14ac:dyDescent="0.25">
      <c r="A18" s="1">
        <v>41306</v>
      </c>
      <c r="B18" s="18">
        <v>3409</v>
      </c>
      <c r="C18" s="18">
        <v>0</v>
      </c>
      <c r="D18" s="18">
        <v>0</v>
      </c>
      <c r="E18" s="18">
        <v>730</v>
      </c>
      <c r="F18" s="18">
        <v>0</v>
      </c>
      <c r="G18" s="18">
        <f>SUM(Table4[[#This Row],[Column2]:[Column4]])</f>
        <v>4139</v>
      </c>
      <c r="H18" s="39">
        <v>36.450000000000003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4">
        <f>SUM(Table4[[#This Row],[Column5]:[Column7]])</f>
        <v>0</v>
      </c>
      <c r="O18" s="39" t="s">
        <v>27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4">
        <f>SUM(Table4[[#This Row],[Column8]:[Column10]])</f>
        <v>0</v>
      </c>
      <c r="V18" s="39" t="s">
        <v>27</v>
      </c>
      <c r="W18" s="11">
        <v>1</v>
      </c>
      <c r="X18" s="11">
        <v>0</v>
      </c>
      <c r="Y18" s="11">
        <v>0</v>
      </c>
      <c r="Z18" s="11">
        <v>0</v>
      </c>
      <c r="AA18" s="11">
        <v>0</v>
      </c>
      <c r="AB18" s="14">
        <f>SUM(Table4[[#This Row],[Column11]:[Column13]])</f>
        <v>1</v>
      </c>
      <c r="AC18" s="39">
        <v>89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4">
        <f>SUM(Table4[[#This Row],[Column14]:[Column16]])</f>
        <v>0</v>
      </c>
      <c r="AJ18" s="39" t="s">
        <v>27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f>SUM(Table4[[#This Row],[Column99]:[Column95]])</f>
        <v>0</v>
      </c>
      <c r="AQ18" s="39" t="s">
        <v>27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4">
        <f>SUM(Table4[[#This Row],[Column17]:[Column19]])</f>
        <v>0</v>
      </c>
      <c r="AX18" s="39" t="s">
        <v>27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4">
        <f>SUM(Table4[[#This Row],[Column20]:[Column22]])</f>
        <v>0</v>
      </c>
      <c r="BE18" s="39" t="s">
        <v>27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39">
        <f>SUM(Table4[[#This Row],[Column106]:[Column102]])</f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BQ18" s="33">
        <f>SUM(Table4[[#This Row],[Column26]:[Column28]])</f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  <c r="BW18" s="33">
        <f>SUM(Table4[[#This Row],[Column29]:[Column31]])</f>
        <v>0</v>
      </c>
      <c r="BX18" s="11">
        <v>0</v>
      </c>
      <c r="BY18" s="11">
        <v>0</v>
      </c>
      <c r="BZ18" s="11">
        <v>0</v>
      </c>
      <c r="CA18" s="11">
        <v>0</v>
      </c>
      <c r="CB18" s="11">
        <v>0</v>
      </c>
      <c r="CC18" s="33">
        <f>SUM(Table4[[#This Row],[Column35]:[Column37]])</f>
        <v>0</v>
      </c>
      <c r="CD18" s="11">
        <v>0</v>
      </c>
      <c r="CE18" s="11">
        <v>0</v>
      </c>
      <c r="CF18" s="11">
        <v>0</v>
      </c>
      <c r="CG18" s="11">
        <v>0</v>
      </c>
      <c r="CH18" s="11">
        <v>0</v>
      </c>
      <c r="CI18" s="33">
        <f>SUM(Table4[[#This Row],[Column38]:[Column40]])</f>
        <v>0</v>
      </c>
      <c r="CJ18" s="11">
        <v>1</v>
      </c>
      <c r="CK18" s="11">
        <v>0</v>
      </c>
      <c r="CL18" s="11">
        <v>0</v>
      </c>
      <c r="CM18" s="11">
        <v>0</v>
      </c>
      <c r="CN18" s="11">
        <v>0</v>
      </c>
      <c r="CO18" s="13">
        <f>SUM(Table4[[#This Row],[Column41]:[Column43]])</f>
        <v>1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3">
        <f>SUM(Table4[[#This Row],[Column44]:[Column46]])</f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3">
        <f>SUM(Table4[[#This Row],[Column47]:[Column49]])</f>
        <v>0</v>
      </c>
    </row>
    <row r="19" spans="1:109" x14ac:dyDescent="0.25">
      <c r="A19" s="1">
        <v>41307</v>
      </c>
      <c r="B19" s="18">
        <v>1359</v>
      </c>
      <c r="C19" s="18">
        <v>0</v>
      </c>
      <c r="D19" s="18">
        <v>0</v>
      </c>
      <c r="E19" s="18">
        <v>436</v>
      </c>
      <c r="F19" s="18">
        <v>0</v>
      </c>
      <c r="G19" s="18">
        <f>SUM(Table4[[#This Row],[Column2]:[Column4]])</f>
        <v>1795</v>
      </c>
      <c r="H19" s="39">
        <v>36.659999999999997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4">
        <f>SUM(Table4[[#This Row],[Column5]:[Column7]])</f>
        <v>0</v>
      </c>
      <c r="O19" s="39" t="s">
        <v>27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4">
        <f>SUM(Table4[[#This Row],[Column8]:[Column10]])</f>
        <v>0</v>
      </c>
      <c r="V19" s="39" t="s">
        <v>27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4">
        <f>SUM(Table4[[#This Row],[Column11]:[Column13]])</f>
        <v>0</v>
      </c>
      <c r="AC19" s="39" t="s">
        <v>27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4">
        <f>SUM(Table4[[#This Row],[Column14]:[Column16]])</f>
        <v>0</v>
      </c>
      <c r="AJ19" s="39" t="s">
        <v>27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f>SUM(Table4[[#This Row],[Column99]:[Column95]])</f>
        <v>0</v>
      </c>
      <c r="AQ19" s="39" t="s">
        <v>27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4">
        <f>SUM(Table4[[#This Row],[Column17]:[Column19]])</f>
        <v>0</v>
      </c>
      <c r="AX19" s="39" t="s">
        <v>27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4">
        <f>SUM(Table4[[#This Row],[Column20]:[Column22]])</f>
        <v>0</v>
      </c>
      <c r="BE19" s="39" t="s">
        <v>27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39">
        <f>SUM(Table4[[#This Row],[Column106]:[Column102]])</f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33">
        <f>SUM(Table4[[#This Row],[Column26]:[Column28]])</f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33">
        <f>SUM(Table4[[#This Row],[Column29]:[Column31]])</f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33">
        <f>SUM(Table4[[#This Row],[Column35]:[Column37]])</f>
        <v>0</v>
      </c>
      <c r="CD19" s="11">
        <v>0</v>
      </c>
      <c r="CE19" s="11">
        <v>0</v>
      </c>
      <c r="CF19" s="11">
        <v>0</v>
      </c>
      <c r="CG19" s="11">
        <v>0</v>
      </c>
      <c r="CH19" s="11">
        <v>0</v>
      </c>
      <c r="CI19" s="33">
        <f>SUM(Table4[[#This Row],[Column38]:[Column40]])</f>
        <v>0</v>
      </c>
      <c r="CJ19" s="11">
        <v>1</v>
      </c>
      <c r="CK19" s="11">
        <v>0</v>
      </c>
      <c r="CL19" s="11">
        <v>0</v>
      </c>
      <c r="CM19" s="11">
        <v>1</v>
      </c>
      <c r="CN19" s="11">
        <v>0</v>
      </c>
      <c r="CO19" s="13">
        <f>SUM(Table4[[#This Row],[Column41]:[Column43]])</f>
        <v>2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  <c r="CU19" s="13">
        <f>SUM(Table4[[#This Row],[Column44]:[Column46]])</f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3">
        <f>SUM(Table4[[#This Row],[Column47]:[Column49]])</f>
        <v>0</v>
      </c>
      <c r="DC19" s="4"/>
      <c r="DE19" s="4"/>
    </row>
    <row r="20" spans="1:109" x14ac:dyDescent="0.25">
      <c r="A20" s="1">
        <v>41308</v>
      </c>
      <c r="B20" s="18">
        <v>1699</v>
      </c>
      <c r="C20" s="18">
        <v>0</v>
      </c>
      <c r="D20" s="18">
        <v>0</v>
      </c>
      <c r="E20" s="18">
        <v>724</v>
      </c>
      <c r="F20" s="18">
        <v>0</v>
      </c>
      <c r="G20" s="18">
        <f>SUM(Table4[[#This Row],[Column2]:[Column4]])</f>
        <v>2423</v>
      </c>
      <c r="H20" s="39">
        <v>36.555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4">
        <f>SUM(Table4[[#This Row],[Column5]:[Column7]])</f>
        <v>0</v>
      </c>
      <c r="O20" s="39" t="s">
        <v>27</v>
      </c>
      <c r="P20" s="11">
        <v>1</v>
      </c>
      <c r="Q20" s="11">
        <v>0</v>
      </c>
      <c r="R20" s="11">
        <v>0</v>
      </c>
      <c r="S20" s="11">
        <v>0</v>
      </c>
      <c r="T20" s="11">
        <v>0</v>
      </c>
      <c r="U20" s="14">
        <f>SUM(Table4[[#This Row],[Column8]:[Column10]])</f>
        <v>1</v>
      </c>
      <c r="V20" s="39">
        <v>59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4">
        <f>SUM(Table4[[#This Row],[Column11]:[Column13]])</f>
        <v>0</v>
      </c>
      <c r="AC20" s="39" t="s">
        <v>27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4">
        <f>SUM(Table4[[#This Row],[Column14]:[Column16]])</f>
        <v>0</v>
      </c>
      <c r="AJ20" s="39" t="s">
        <v>27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f>SUM(Table4[[#This Row],[Column99]:[Column95]])</f>
        <v>0</v>
      </c>
      <c r="AQ20" s="39" t="s">
        <v>27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4">
        <f>SUM(Table4[[#This Row],[Column17]:[Column19]])</f>
        <v>0</v>
      </c>
      <c r="AX20" s="39" t="s">
        <v>27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4">
        <f>SUM(Table4[[#This Row],[Column20]:[Column22]])</f>
        <v>0</v>
      </c>
      <c r="BE20" s="39" t="s">
        <v>27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39">
        <f>SUM(Table4[[#This Row],[Column106]:[Column102]])</f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33">
        <f>SUM(Table4[[#This Row],[Column26]:[Column28]])</f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  <c r="BW20" s="33">
        <f>SUM(Table4[[#This Row],[Column29]:[Column31]])</f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0</v>
      </c>
      <c r="CC20" s="33">
        <f>SUM(Table4[[#This Row],[Column35]:[Column37]])</f>
        <v>0</v>
      </c>
      <c r="CD20" s="11">
        <v>0</v>
      </c>
      <c r="CE20" s="11">
        <v>0</v>
      </c>
      <c r="CF20" s="11">
        <v>0</v>
      </c>
      <c r="CG20" s="11">
        <v>0</v>
      </c>
      <c r="CH20" s="11">
        <v>0</v>
      </c>
      <c r="CI20" s="33">
        <f>SUM(Table4[[#This Row],[Column38]:[Column40]])</f>
        <v>0</v>
      </c>
      <c r="CJ20" s="11">
        <v>0</v>
      </c>
      <c r="CK20" s="11">
        <v>0</v>
      </c>
      <c r="CL20" s="11">
        <v>0</v>
      </c>
      <c r="CM20" s="11">
        <v>0</v>
      </c>
      <c r="CN20" s="11">
        <v>0</v>
      </c>
      <c r="CO20" s="13">
        <f>SUM(Table4[[#This Row],[Column41]:[Column43]])</f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3">
        <f>SUM(Table4[[#This Row],[Column44]:[Column46]])</f>
        <v>0</v>
      </c>
      <c r="CV20" s="11">
        <v>1</v>
      </c>
      <c r="CW20" s="11">
        <v>0</v>
      </c>
      <c r="CX20" s="11">
        <v>0</v>
      </c>
      <c r="CY20" s="11">
        <v>0</v>
      </c>
      <c r="CZ20" s="11">
        <v>0</v>
      </c>
      <c r="DA20" s="13">
        <f>SUM(Table4[[#This Row],[Column47]:[Column49]])</f>
        <v>1</v>
      </c>
    </row>
    <row r="21" spans="1:109" x14ac:dyDescent="0.25">
      <c r="A21" s="1">
        <v>41309</v>
      </c>
      <c r="B21" s="18">
        <v>1628</v>
      </c>
      <c r="C21" s="18">
        <v>0</v>
      </c>
      <c r="D21" s="18">
        <v>0</v>
      </c>
      <c r="E21" s="18">
        <v>614</v>
      </c>
      <c r="F21" s="18">
        <v>0</v>
      </c>
      <c r="G21" s="18">
        <f>SUM(Table4[[#This Row],[Column2]:[Column4]])</f>
        <v>2242</v>
      </c>
      <c r="H21" s="39">
        <v>36.604999999999997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4">
        <f>SUM(Table4[[#This Row],[Column5]:[Column7]])</f>
        <v>0</v>
      </c>
      <c r="O21" s="39" t="s">
        <v>27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4">
        <f>SUM(Table4[[#This Row],[Column8]:[Column10]])</f>
        <v>0</v>
      </c>
      <c r="V21" s="39" t="s">
        <v>27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4">
        <f>SUM(Table4[[#This Row],[Column11]:[Column13]])</f>
        <v>0</v>
      </c>
      <c r="AC21" s="39" t="s">
        <v>27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4">
        <f>SUM(Table4[[#This Row],[Column14]:[Column16]])</f>
        <v>0</v>
      </c>
      <c r="AJ21" s="39" t="s">
        <v>27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f>SUM(Table4[[#This Row],[Column99]:[Column95]])</f>
        <v>0</v>
      </c>
      <c r="AQ21" s="39" t="s">
        <v>27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4">
        <f>SUM(Table4[[#This Row],[Column17]:[Column19]])</f>
        <v>0</v>
      </c>
      <c r="AX21" s="39" t="s">
        <v>27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4">
        <f>SUM(Table4[[#This Row],[Column20]:[Column22]])</f>
        <v>0</v>
      </c>
      <c r="BE21" s="39" t="s">
        <v>27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39">
        <f>SUM(Table4[[#This Row],[Column106]:[Column102]])</f>
        <v>0</v>
      </c>
      <c r="BL21" s="11">
        <v>25</v>
      </c>
      <c r="BM21" s="11">
        <v>0</v>
      </c>
      <c r="BN21" s="11">
        <v>0</v>
      </c>
      <c r="BO21" s="11">
        <v>6</v>
      </c>
      <c r="BP21" s="11">
        <v>0</v>
      </c>
      <c r="BQ21" s="33">
        <f>SUM(Table4[[#This Row],[Column26]:[Column28]])</f>
        <v>31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  <c r="BW21" s="33">
        <f>SUM(Table4[[#This Row],[Column29]:[Column31]])</f>
        <v>0</v>
      </c>
      <c r="BX21" s="11">
        <v>0</v>
      </c>
      <c r="BY21" s="11">
        <v>0</v>
      </c>
      <c r="BZ21" s="11">
        <v>0</v>
      </c>
      <c r="CA21" s="11">
        <v>0</v>
      </c>
      <c r="CB21" s="11">
        <v>0</v>
      </c>
      <c r="CC21" s="33">
        <f>SUM(Table4[[#This Row],[Column35]:[Column37]])</f>
        <v>0</v>
      </c>
      <c r="CD21" s="11">
        <v>0</v>
      </c>
      <c r="CE21" s="11">
        <v>0</v>
      </c>
      <c r="CF21" s="11">
        <v>0</v>
      </c>
      <c r="CG21" s="11">
        <v>0</v>
      </c>
      <c r="CH21" s="11">
        <v>0</v>
      </c>
      <c r="CI21" s="33">
        <f>SUM(Table4[[#This Row],[Column38]:[Column40]])</f>
        <v>0</v>
      </c>
      <c r="CJ21" s="11">
        <v>0</v>
      </c>
      <c r="CK21" s="11">
        <v>0</v>
      </c>
      <c r="CL21" s="11">
        <v>0</v>
      </c>
      <c r="CM21" s="11">
        <v>2</v>
      </c>
      <c r="CN21" s="11">
        <v>0</v>
      </c>
      <c r="CO21" s="13">
        <f>SUM(Table4[[#This Row],[Column41]:[Column43]])</f>
        <v>2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  <c r="CU21" s="13">
        <f>SUM(Table4[[#This Row],[Column44]:[Column46]])</f>
        <v>0</v>
      </c>
      <c r="CV21" s="11">
        <v>1</v>
      </c>
      <c r="CW21" s="11">
        <v>0</v>
      </c>
      <c r="CX21" s="11">
        <v>0</v>
      </c>
      <c r="CY21" s="11">
        <v>0</v>
      </c>
      <c r="CZ21" s="11">
        <v>0</v>
      </c>
      <c r="DA21" s="13">
        <f>SUM(Table4[[#This Row],[Column47]:[Column49]])</f>
        <v>1</v>
      </c>
    </row>
    <row r="22" spans="1:109" x14ac:dyDescent="0.25">
      <c r="A22" s="1">
        <v>41310</v>
      </c>
      <c r="B22" s="18">
        <v>1840</v>
      </c>
      <c r="C22" s="18">
        <v>0</v>
      </c>
      <c r="D22" s="18">
        <v>0</v>
      </c>
      <c r="E22" s="18">
        <v>534</v>
      </c>
      <c r="F22" s="18">
        <v>0</v>
      </c>
      <c r="G22" s="18">
        <f>SUM(Table4[[#This Row],[Column2]:[Column4]])</f>
        <v>2374</v>
      </c>
      <c r="H22" s="39">
        <v>36.700000000000003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4">
        <f>SUM(Table4[[#This Row],[Column5]:[Column7]])</f>
        <v>0</v>
      </c>
      <c r="O22" s="39" t="s">
        <v>27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4">
        <f>SUM(Table4[[#This Row],[Column8]:[Column10]])</f>
        <v>0</v>
      </c>
      <c r="V22" s="39" t="s">
        <v>27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4">
        <f>SUM(Table4[[#This Row],[Column11]:[Column13]])</f>
        <v>0</v>
      </c>
      <c r="AC22" s="39" t="s">
        <v>27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4">
        <f>SUM(Table4[[#This Row],[Column14]:[Column16]])</f>
        <v>0</v>
      </c>
      <c r="AJ22" s="39" t="s">
        <v>27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f>SUM(Table4[[#This Row],[Column99]:[Column95]])</f>
        <v>0</v>
      </c>
      <c r="AQ22" s="39" t="s">
        <v>27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4">
        <f>SUM(Table4[[#This Row],[Column17]:[Column19]])</f>
        <v>0</v>
      </c>
      <c r="AX22" s="39" t="s">
        <v>27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4">
        <f>SUM(Table4[[#This Row],[Column20]:[Column22]])</f>
        <v>0</v>
      </c>
      <c r="BE22" s="39" t="s">
        <v>27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39">
        <f>SUM(Table4[[#This Row],[Column106]:[Column102]])</f>
        <v>0</v>
      </c>
      <c r="BL22" s="11">
        <v>4</v>
      </c>
      <c r="BM22" s="11">
        <v>0</v>
      </c>
      <c r="BN22" s="11">
        <v>0</v>
      </c>
      <c r="BO22" s="11">
        <v>0</v>
      </c>
      <c r="BP22" s="11">
        <v>0</v>
      </c>
      <c r="BQ22" s="33">
        <f>SUM(Table4[[#This Row],[Column26]:[Column28]])</f>
        <v>4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  <c r="BW22" s="33">
        <f>SUM(Table4[[#This Row],[Column29]:[Column31]])</f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0</v>
      </c>
      <c r="CC22" s="33">
        <f>SUM(Table4[[#This Row],[Column35]:[Column37]])</f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33">
        <f>SUM(Table4[[#This Row],[Column38]:[Column40]])</f>
        <v>0</v>
      </c>
      <c r="CJ22" s="11">
        <v>1</v>
      </c>
      <c r="CK22" s="11">
        <v>0</v>
      </c>
      <c r="CL22" s="11">
        <v>0</v>
      </c>
      <c r="CM22" s="11">
        <v>0</v>
      </c>
      <c r="CN22" s="11">
        <v>0</v>
      </c>
      <c r="CO22" s="13">
        <f>SUM(Table4[[#This Row],[Column41]:[Column43]])</f>
        <v>1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  <c r="CU22" s="13">
        <f>SUM(Table4[[#This Row],[Column44]:[Column46]])</f>
        <v>0</v>
      </c>
      <c r="CV22" s="11">
        <v>2</v>
      </c>
      <c r="CW22" s="11">
        <v>0</v>
      </c>
      <c r="CX22" s="11">
        <v>0</v>
      </c>
      <c r="CY22" s="11">
        <v>0</v>
      </c>
      <c r="CZ22" s="11">
        <v>0</v>
      </c>
      <c r="DA22" s="13">
        <f>SUM(Table4[[#This Row],[Column47]:[Column49]])</f>
        <v>2</v>
      </c>
    </row>
    <row r="23" spans="1:109" x14ac:dyDescent="0.25">
      <c r="A23" s="1">
        <v>41311</v>
      </c>
      <c r="B23" s="18">
        <v>2079</v>
      </c>
      <c r="C23" s="18">
        <v>0</v>
      </c>
      <c r="D23" s="18">
        <v>0</v>
      </c>
      <c r="E23" s="18">
        <v>823</v>
      </c>
      <c r="F23" s="18">
        <v>0</v>
      </c>
      <c r="G23" s="18">
        <f>SUM(Table4[[#This Row],[Column2]:[Column4]])</f>
        <v>2902</v>
      </c>
      <c r="H23" s="39">
        <v>36.718592964824097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4">
        <f>SUM(Table4[[#This Row],[Column5]:[Column7]])</f>
        <v>0</v>
      </c>
      <c r="O23" s="39" t="s">
        <v>27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4">
        <f>SUM(Table4[[#This Row],[Column8]:[Column10]])</f>
        <v>0</v>
      </c>
      <c r="V23" s="39" t="s">
        <v>27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4">
        <f>SUM(Table4[[#This Row],[Column11]:[Column13]])</f>
        <v>0</v>
      </c>
      <c r="AC23" s="39" t="s">
        <v>27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4">
        <f>SUM(Table4[[#This Row],[Column14]:[Column16]])</f>
        <v>0</v>
      </c>
      <c r="AJ23" s="39" t="s">
        <v>27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f>SUM(Table4[[#This Row],[Column99]:[Column95]])</f>
        <v>0</v>
      </c>
      <c r="AQ23" s="39" t="s">
        <v>27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4">
        <f>SUM(Table4[[#This Row],[Column17]:[Column19]])</f>
        <v>0</v>
      </c>
      <c r="AX23" s="39" t="s">
        <v>27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4">
        <f>SUM(Table4[[#This Row],[Column20]:[Column22]])</f>
        <v>0</v>
      </c>
      <c r="BE23" s="39" t="s">
        <v>27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39">
        <f>SUM(Table4[[#This Row],[Column106]:[Column102]])</f>
        <v>0</v>
      </c>
      <c r="BL23" s="11">
        <v>0</v>
      </c>
      <c r="BM23" s="11">
        <v>0</v>
      </c>
      <c r="BN23" s="11">
        <v>0</v>
      </c>
      <c r="BO23" s="11">
        <v>1</v>
      </c>
      <c r="BP23" s="11">
        <v>0</v>
      </c>
      <c r="BQ23" s="33">
        <f>SUM(Table4[[#This Row],[Column26]:[Column28]])</f>
        <v>1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  <c r="BW23" s="33">
        <f>SUM(Table4[[#This Row],[Column29]:[Column31]])</f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0</v>
      </c>
      <c r="CC23" s="33">
        <f>SUM(Table4[[#This Row],[Column35]:[Column37]])</f>
        <v>0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33">
        <f>SUM(Table4[[#This Row],[Column38]:[Column40]])</f>
        <v>0</v>
      </c>
      <c r="CJ23" s="11">
        <v>2</v>
      </c>
      <c r="CK23" s="11">
        <v>0</v>
      </c>
      <c r="CL23" s="11">
        <v>0</v>
      </c>
      <c r="CM23" s="11">
        <v>0</v>
      </c>
      <c r="CN23" s="11">
        <v>0</v>
      </c>
      <c r="CO23" s="13">
        <f>SUM(Table4[[#This Row],[Column41]:[Column43]])</f>
        <v>2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  <c r="CU23" s="13">
        <f>SUM(Table4[[#This Row],[Column44]:[Column46]])</f>
        <v>0</v>
      </c>
      <c r="CV23" s="11">
        <v>2</v>
      </c>
      <c r="CW23" s="11">
        <v>0</v>
      </c>
      <c r="CX23" s="11">
        <v>0</v>
      </c>
      <c r="CY23" s="11">
        <v>0</v>
      </c>
      <c r="CZ23" s="11">
        <v>0</v>
      </c>
      <c r="DA23" s="13">
        <f>SUM(Table4[[#This Row],[Column47]:[Column49]])</f>
        <v>2</v>
      </c>
    </row>
    <row r="24" spans="1:109" x14ac:dyDescent="0.25">
      <c r="A24" s="1">
        <v>41312</v>
      </c>
      <c r="B24" s="18">
        <v>1723</v>
      </c>
      <c r="C24" s="18">
        <v>0</v>
      </c>
      <c r="D24" s="18">
        <v>0</v>
      </c>
      <c r="E24" s="18">
        <v>568</v>
      </c>
      <c r="F24" s="18">
        <v>0</v>
      </c>
      <c r="G24" s="18">
        <f>SUM(Table4[[#This Row],[Column2]:[Column4]])</f>
        <v>2291</v>
      </c>
      <c r="H24" s="39">
        <v>36.619999999999997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4">
        <f>SUM(Table4[[#This Row],[Column5]:[Column7]])</f>
        <v>0</v>
      </c>
      <c r="O24" s="39" t="s">
        <v>27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4">
        <f>SUM(Table4[[#This Row],[Column8]:[Column10]])</f>
        <v>0</v>
      </c>
      <c r="V24" s="39" t="s">
        <v>27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4">
        <f>SUM(Table4[[#This Row],[Column11]:[Column13]])</f>
        <v>0</v>
      </c>
      <c r="AC24" s="39" t="s">
        <v>27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4">
        <f>SUM(Table4[[#This Row],[Column14]:[Column16]])</f>
        <v>0</v>
      </c>
      <c r="AJ24" s="39" t="s">
        <v>27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f>SUM(Table4[[#This Row],[Column99]:[Column95]])</f>
        <v>0</v>
      </c>
      <c r="AQ24" s="39" t="s">
        <v>27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4">
        <f>SUM(Table4[[#This Row],[Column17]:[Column19]])</f>
        <v>0</v>
      </c>
      <c r="AX24" s="39" t="s">
        <v>27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4">
        <f>SUM(Table4[[#This Row],[Column20]:[Column22]])</f>
        <v>0</v>
      </c>
      <c r="BE24" s="39" t="s">
        <v>27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39">
        <f>SUM(Table4[[#This Row],[Column106]:[Column102]])</f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33">
        <f>SUM(Table4[[#This Row],[Column26]:[Column28]])</f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33">
        <f>SUM(Table4[[#This Row],[Column29]:[Column31]])</f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33">
        <f>SUM(Table4[[#This Row],[Column35]:[Column37]])</f>
        <v>0</v>
      </c>
      <c r="CD24" s="11">
        <v>3</v>
      </c>
      <c r="CE24" s="11">
        <v>0</v>
      </c>
      <c r="CF24" s="11">
        <v>0</v>
      </c>
      <c r="CG24" s="11">
        <v>0</v>
      </c>
      <c r="CH24" s="11">
        <v>0</v>
      </c>
      <c r="CI24" s="33">
        <f>SUM(Table4[[#This Row],[Column38]:[Column40]])</f>
        <v>3</v>
      </c>
      <c r="CJ24" s="11">
        <v>1</v>
      </c>
      <c r="CK24" s="11">
        <v>0</v>
      </c>
      <c r="CL24" s="11">
        <v>0</v>
      </c>
      <c r="CM24" s="11">
        <v>1</v>
      </c>
      <c r="CN24" s="11">
        <v>0</v>
      </c>
      <c r="CO24" s="13">
        <f>SUM(Table4[[#This Row],[Column41]:[Column43]])</f>
        <v>2</v>
      </c>
      <c r="CP24" s="11">
        <v>0</v>
      </c>
      <c r="CQ24" s="11">
        <v>0</v>
      </c>
      <c r="CR24" s="11">
        <v>0</v>
      </c>
      <c r="CS24" s="11">
        <v>0</v>
      </c>
      <c r="CT24" s="11">
        <v>0</v>
      </c>
      <c r="CU24" s="13">
        <f>SUM(Table4[[#This Row],[Column44]:[Column46]])</f>
        <v>0</v>
      </c>
      <c r="CV24" s="11">
        <v>0</v>
      </c>
      <c r="CW24" s="11">
        <v>0</v>
      </c>
      <c r="CX24" s="11">
        <v>0</v>
      </c>
      <c r="CY24" s="11">
        <v>1</v>
      </c>
      <c r="CZ24" s="11">
        <v>0</v>
      </c>
      <c r="DA24" s="13">
        <f>SUM(Table4[[#This Row],[Column47]:[Column49]])</f>
        <v>1</v>
      </c>
    </row>
    <row r="25" spans="1:109" x14ac:dyDescent="0.25">
      <c r="A25" s="1">
        <v>41313</v>
      </c>
      <c r="B25" s="18">
        <v>2651</v>
      </c>
      <c r="C25" s="18">
        <v>0</v>
      </c>
      <c r="D25" s="18">
        <v>0</v>
      </c>
      <c r="E25" s="18">
        <v>543</v>
      </c>
      <c r="F25" s="18">
        <v>0</v>
      </c>
      <c r="G25" s="18">
        <f>SUM(Table4[[#This Row],[Column2]:[Column4]])</f>
        <v>3194</v>
      </c>
      <c r="H25" s="39">
        <v>36.479999999999997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4">
        <f>SUM(Table4[[#This Row],[Column5]:[Column7]])</f>
        <v>0</v>
      </c>
      <c r="O25" s="39" t="s">
        <v>27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4">
        <f>SUM(Table4[[#This Row],[Column8]:[Column10]])</f>
        <v>0</v>
      </c>
      <c r="V25" s="39" t="s">
        <v>27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4">
        <f>SUM(Table4[[#This Row],[Column11]:[Column13]])</f>
        <v>0</v>
      </c>
      <c r="AC25" s="39" t="s">
        <v>27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4">
        <f>SUM(Table4[[#This Row],[Column14]:[Column16]])</f>
        <v>0</v>
      </c>
      <c r="AJ25" s="39" t="s">
        <v>27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f>SUM(Table4[[#This Row],[Column99]:[Column95]])</f>
        <v>0</v>
      </c>
      <c r="AQ25" s="39" t="s">
        <v>27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4">
        <f>SUM(Table4[[#This Row],[Column17]:[Column19]])</f>
        <v>0</v>
      </c>
      <c r="AX25" s="39" t="s">
        <v>27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4">
        <f>SUM(Table4[[#This Row],[Column20]:[Column22]])</f>
        <v>0</v>
      </c>
      <c r="BE25" s="39" t="s">
        <v>27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39">
        <f>SUM(Table4[[#This Row],[Column106]:[Column102]])</f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33">
        <f>SUM(Table4[[#This Row],[Column26]:[Column28]])</f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  <c r="BW25" s="33">
        <f>SUM(Table4[[#This Row],[Column29]:[Column31]])</f>
        <v>0</v>
      </c>
      <c r="BX25" s="11">
        <v>0</v>
      </c>
      <c r="BY25" s="11">
        <v>0</v>
      </c>
      <c r="BZ25" s="11">
        <v>0</v>
      </c>
      <c r="CA25" s="11">
        <v>0</v>
      </c>
      <c r="CB25" s="11">
        <v>0</v>
      </c>
      <c r="CC25" s="33">
        <f>SUM(Table4[[#This Row],[Column35]:[Column37]])</f>
        <v>0</v>
      </c>
      <c r="CD25" s="11">
        <v>1</v>
      </c>
      <c r="CE25" s="11">
        <v>0</v>
      </c>
      <c r="CF25" s="11">
        <v>0</v>
      </c>
      <c r="CG25" s="11">
        <v>0</v>
      </c>
      <c r="CH25" s="11">
        <v>0</v>
      </c>
      <c r="CI25" s="33">
        <f>SUM(Table4[[#This Row],[Column38]:[Column40]])</f>
        <v>1</v>
      </c>
      <c r="CJ25" s="11">
        <v>0</v>
      </c>
      <c r="CK25" s="11">
        <v>0</v>
      </c>
      <c r="CL25" s="11">
        <v>0</v>
      </c>
      <c r="CM25" s="11">
        <v>0</v>
      </c>
      <c r="CN25" s="11">
        <v>0</v>
      </c>
      <c r="CO25" s="13">
        <f>SUM(Table4[[#This Row],[Column41]:[Column43]])</f>
        <v>0</v>
      </c>
      <c r="CP25" s="11">
        <v>0</v>
      </c>
      <c r="CQ25" s="11">
        <v>0</v>
      </c>
      <c r="CR25" s="11">
        <v>0</v>
      </c>
      <c r="CS25" s="11">
        <v>0</v>
      </c>
      <c r="CT25" s="11">
        <v>0</v>
      </c>
      <c r="CU25" s="13">
        <f>SUM(Table4[[#This Row],[Column44]:[Column46]])</f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3">
        <f>SUM(Table4[[#This Row],[Column47]:[Column49]])</f>
        <v>0</v>
      </c>
    </row>
    <row r="26" spans="1:109" x14ac:dyDescent="0.25">
      <c r="A26" s="1">
        <v>41314</v>
      </c>
      <c r="B26" s="18">
        <v>1915</v>
      </c>
      <c r="C26" s="18">
        <v>0</v>
      </c>
      <c r="D26" s="18">
        <v>0</v>
      </c>
      <c r="E26" s="18">
        <v>602</v>
      </c>
      <c r="F26" s="18">
        <v>0</v>
      </c>
      <c r="G26" s="18">
        <f>SUM(Table4[[#This Row],[Column2]:[Column4]])</f>
        <v>2517</v>
      </c>
      <c r="H26" s="39">
        <v>36.547738693467302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4">
        <f>SUM(Table4[[#This Row],[Column5]:[Column7]])</f>
        <v>0</v>
      </c>
      <c r="O26" s="39" t="s">
        <v>27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4">
        <f>SUM(Table4[[#This Row],[Column8]:[Column10]])</f>
        <v>0</v>
      </c>
      <c r="V26" s="39" t="s">
        <v>27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4">
        <f>SUM(Table4[[#This Row],[Column11]:[Column13]])</f>
        <v>0</v>
      </c>
      <c r="AC26" s="39" t="s">
        <v>27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4">
        <f>SUM(Table4[[#This Row],[Column14]:[Column16]])</f>
        <v>0</v>
      </c>
      <c r="AJ26" s="39" t="s">
        <v>27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f>SUM(Table4[[#This Row],[Column99]:[Column95]])</f>
        <v>0</v>
      </c>
      <c r="AQ26" s="39" t="s">
        <v>27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4">
        <f>SUM(Table4[[#This Row],[Column17]:[Column19]])</f>
        <v>0</v>
      </c>
      <c r="AX26" s="39" t="s">
        <v>27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4">
        <f>SUM(Table4[[#This Row],[Column20]:[Column22]])</f>
        <v>0</v>
      </c>
      <c r="BE26" s="39" t="s">
        <v>27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39">
        <f>SUM(Table4[[#This Row],[Column106]:[Column102]])</f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33">
        <f>SUM(Table4[[#This Row],[Column26]:[Column28]])</f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  <c r="BW26" s="33">
        <f>SUM(Table4[[#This Row],[Column29]:[Column31]])</f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0</v>
      </c>
      <c r="CC26" s="33">
        <f>SUM(Table4[[#This Row],[Column35]:[Column37]])</f>
        <v>0</v>
      </c>
      <c r="CD26" s="11">
        <v>0</v>
      </c>
      <c r="CE26" s="11">
        <v>0</v>
      </c>
      <c r="CF26" s="11">
        <v>0</v>
      </c>
      <c r="CG26" s="11">
        <v>0</v>
      </c>
      <c r="CH26" s="11">
        <v>0</v>
      </c>
      <c r="CI26" s="33">
        <f>SUM(Table4[[#This Row],[Column38]:[Column40]])</f>
        <v>0</v>
      </c>
      <c r="CJ26" s="11">
        <v>0</v>
      </c>
      <c r="CK26" s="11">
        <v>0</v>
      </c>
      <c r="CL26" s="11">
        <v>0</v>
      </c>
      <c r="CM26" s="11">
        <v>1</v>
      </c>
      <c r="CN26" s="11">
        <v>0</v>
      </c>
      <c r="CO26" s="13">
        <f>SUM(Table4[[#This Row],[Column41]:[Column43]])</f>
        <v>1</v>
      </c>
      <c r="CP26" s="11">
        <v>0</v>
      </c>
      <c r="CQ26" s="11">
        <v>0</v>
      </c>
      <c r="CR26" s="11">
        <v>0</v>
      </c>
      <c r="CS26" s="11">
        <v>0</v>
      </c>
      <c r="CT26" s="11">
        <v>0</v>
      </c>
      <c r="CU26" s="13">
        <f>SUM(Table4[[#This Row],[Column44]:[Column46]])</f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3">
        <f>SUM(Table4[[#This Row],[Column47]:[Column49]])</f>
        <v>0</v>
      </c>
    </row>
    <row r="27" spans="1:109" x14ac:dyDescent="0.25">
      <c r="A27" s="1">
        <v>41315</v>
      </c>
      <c r="B27" s="18">
        <v>2149</v>
      </c>
      <c r="C27" s="18">
        <v>0</v>
      </c>
      <c r="D27" s="18">
        <v>0</v>
      </c>
      <c r="E27" s="18">
        <v>852</v>
      </c>
      <c r="F27" s="18">
        <v>0</v>
      </c>
      <c r="G27" s="18">
        <f>SUM(Table4[[#This Row],[Column2]:[Column4]])</f>
        <v>3001</v>
      </c>
      <c r="H27" s="39">
        <v>36.435000000000002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4">
        <f>SUM(Table4[[#This Row],[Column5]:[Column7]])</f>
        <v>0</v>
      </c>
      <c r="O27" s="39" t="s">
        <v>27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4">
        <f>SUM(Table4[[#This Row],[Column8]:[Column10]])</f>
        <v>0</v>
      </c>
      <c r="V27" s="39" t="s">
        <v>27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4">
        <f>SUM(Table4[[#This Row],[Column11]:[Column13]])</f>
        <v>0</v>
      </c>
      <c r="AC27" s="39" t="s">
        <v>27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4">
        <f>SUM(Table4[[#This Row],[Column14]:[Column16]])</f>
        <v>0</v>
      </c>
      <c r="AJ27" s="39" t="s">
        <v>27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f>SUM(Table4[[#This Row],[Column99]:[Column95]])</f>
        <v>0</v>
      </c>
      <c r="AQ27" s="39" t="s">
        <v>27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4">
        <f>SUM(Table4[[#This Row],[Column17]:[Column19]])</f>
        <v>0</v>
      </c>
      <c r="AX27" s="39" t="s">
        <v>27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4">
        <f>SUM(Table4[[#This Row],[Column20]:[Column22]])</f>
        <v>0</v>
      </c>
      <c r="BE27" s="39" t="s">
        <v>27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39">
        <f>SUM(Table4[[#This Row],[Column106]:[Column102]])</f>
        <v>0</v>
      </c>
      <c r="BL27" s="11">
        <v>33</v>
      </c>
      <c r="BM27" s="11">
        <v>0</v>
      </c>
      <c r="BN27" s="11">
        <v>0</v>
      </c>
      <c r="BO27" s="11">
        <v>30</v>
      </c>
      <c r="BP27" s="11">
        <v>0</v>
      </c>
      <c r="BQ27" s="33">
        <f>SUM(Table4[[#This Row],[Column26]:[Column28]])</f>
        <v>63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33">
        <f>SUM(Table4[[#This Row],[Column29]:[Column31]])</f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33">
        <f>SUM(Table4[[#This Row],[Column35]:[Column37]])</f>
        <v>0</v>
      </c>
      <c r="CD27" s="11">
        <v>1</v>
      </c>
      <c r="CE27" s="11">
        <v>0</v>
      </c>
      <c r="CF27" s="11">
        <v>0</v>
      </c>
      <c r="CG27" s="11">
        <v>0</v>
      </c>
      <c r="CH27" s="11">
        <v>0</v>
      </c>
      <c r="CI27" s="33">
        <f>SUM(Table4[[#This Row],[Column38]:[Column40]])</f>
        <v>1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3">
        <f>SUM(Table4[[#This Row],[Column41]:[Column43]])</f>
        <v>0</v>
      </c>
      <c r="CP27" s="11">
        <v>0</v>
      </c>
      <c r="CQ27" s="11">
        <v>0</v>
      </c>
      <c r="CR27" s="11">
        <v>0</v>
      </c>
      <c r="CS27" s="11">
        <v>0</v>
      </c>
      <c r="CT27" s="11">
        <v>0</v>
      </c>
      <c r="CU27" s="13">
        <f>SUM(Table4[[#This Row],[Column44]:[Column46]])</f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3">
        <f>SUM(Table4[[#This Row],[Column47]:[Column49]])</f>
        <v>0</v>
      </c>
    </row>
    <row r="28" spans="1:109" x14ac:dyDescent="0.25">
      <c r="A28" s="1">
        <v>41316</v>
      </c>
      <c r="B28" s="18">
        <v>1664</v>
      </c>
      <c r="C28" s="18">
        <v>0</v>
      </c>
      <c r="D28" s="18">
        <v>0</v>
      </c>
      <c r="E28" s="18">
        <v>939</v>
      </c>
      <c r="F28" s="18">
        <v>0</v>
      </c>
      <c r="G28" s="18">
        <f>SUM(Table4[[#This Row],[Column2]:[Column4]])</f>
        <v>2603</v>
      </c>
      <c r="H28" s="39">
        <v>36.405000000000001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4">
        <f>SUM(Table4[[#This Row],[Column5]:[Column7]])</f>
        <v>0</v>
      </c>
      <c r="O28" s="39" t="s">
        <v>27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4">
        <f>SUM(Table4[[#This Row],[Column8]:[Column10]])</f>
        <v>0</v>
      </c>
      <c r="V28" s="39" t="s">
        <v>27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4">
        <f>SUM(Table4[[#This Row],[Column11]:[Column13]])</f>
        <v>0</v>
      </c>
      <c r="AC28" s="39" t="s">
        <v>27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4">
        <f>SUM(Table4[[#This Row],[Column14]:[Column16]])</f>
        <v>0</v>
      </c>
      <c r="AJ28" s="39" t="s">
        <v>27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f>SUM(Table4[[#This Row],[Column99]:[Column95]])</f>
        <v>0</v>
      </c>
      <c r="AQ28" s="39" t="s">
        <v>27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4">
        <f>SUM(Table4[[#This Row],[Column17]:[Column19]])</f>
        <v>0</v>
      </c>
      <c r="AX28" s="39" t="s">
        <v>27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4">
        <f>SUM(Table4[[#This Row],[Column20]:[Column22]])</f>
        <v>0</v>
      </c>
      <c r="BE28" s="39" t="s">
        <v>27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39">
        <f>SUM(Table4[[#This Row],[Column106]:[Column102]])</f>
        <v>0</v>
      </c>
      <c r="BL28" s="11">
        <v>1</v>
      </c>
      <c r="BM28" s="11">
        <v>0</v>
      </c>
      <c r="BN28" s="11">
        <v>0</v>
      </c>
      <c r="BO28" s="11">
        <v>5</v>
      </c>
      <c r="BP28" s="11">
        <v>0</v>
      </c>
      <c r="BQ28" s="33">
        <f>SUM(Table4[[#This Row],[Column26]:[Column28]])</f>
        <v>6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  <c r="BW28" s="33">
        <f>SUM(Table4[[#This Row],[Column29]:[Column31]])</f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0</v>
      </c>
      <c r="CC28" s="33">
        <f>SUM(Table4[[#This Row],[Column35]:[Column37]])</f>
        <v>0</v>
      </c>
      <c r="CD28" s="11">
        <v>5</v>
      </c>
      <c r="CE28" s="11">
        <v>0</v>
      </c>
      <c r="CF28" s="11">
        <v>0</v>
      </c>
      <c r="CG28" s="11">
        <v>0</v>
      </c>
      <c r="CH28" s="11">
        <v>0</v>
      </c>
      <c r="CI28" s="33">
        <f>SUM(Table4[[#This Row],[Column38]:[Column40]])</f>
        <v>5</v>
      </c>
      <c r="CJ28" s="11">
        <v>1</v>
      </c>
      <c r="CK28" s="11">
        <v>0</v>
      </c>
      <c r="CL28" s="11">
        <v>0</v>
      </c>
      <c r="CM28" s="11">
        <v>0</v>
      </c>
      <c r="CN28" s="11">
        <v>0</v>
      </c>
      <c r="CO28" s="13">
        <f>SUM(Table4[[#This Row],[Column41]:[Column43]])</f>
        <v>1</v>
      </c>
      <c r="CP28" s="11">
        <v>0</v>
      </c>
      <c r="CQ28" s="11">
        <v>0</v>
      </c>
      <c r="CR28" s="11">
        <v>0</v>
      </c>
      <c r="CS28" s="11">
        <v>0</v>
      </c>
      <c r="CT28" s="11">
        <v>0</v>
      </c>
      <c r="CU28" s="13">
        <f>SUM(Table4[[#This Row],[Column44]:[Column46]])</f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3">
        <f>SUM(Table4[[#This Row],[Column47]:[Column49]])</f>
        <v>0</v>
      </c>
    </row>
    <row r="29" spans="1:109" x14ac:dyDescent="0.25">
      <c r="A29" s="1">
        <v>41317</v>
      </c>
      <c r="B29" s="18">
        <v>1715</v>
      </c>
      <c r="C29" s="18">
        <v>0</v>
      </c>
      <c r="D29" s="18">
        <v>0</v>
      </c>
      <c r="E29" s="18">
        <v>864</v>
      </c>
      <c r="F29" s="18">
        <v>0</v>
      </c>
      <c r="G29" s="18">
        <f>SUM(Table4[[#This Row],[Column2]:[Column4]])</f>
        <v>2579</v>
      </c>
      <c r="H29" s="39">
        <v>36.685000000000002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4">
        <f>SUM(Table4[[#This Row],[Column5]:[Column7]])</f>
        <v>0</v>
      </c>
      <c r="O29" s="39" t="s">
        <v>27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4">
        <f>SUM(Table4[[#This Row],[Column8]:[Column10]])</f>
        <v>0</v>
      </c>
      <c r="V29" s="39" t="s">
        <v>27</v>
      </c>
      <c r="W29" s="11">
        <v>3</v>
      </c>
      <c r="X29" s="11">
        <v>0</v>
      </c>
      <c r="Y29" s="11">
        <v>0</v>
      </c>
      <c r="Z29" s="11">
        <v>0</v>
      </c>
      <c r="AA29" s="11">
        <v>0</v>
      </c>
      <c r="AB29" s="14">
        <f>SUM(Table4[[#This Row],[Column11]:[Column13]])</f>
        <v>3</v>
      </c>
      <c r="AC29" s="39">
        <v>83.3333333333333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4">
        <f>SUM(Table4[[#This Row],[Column14]:[Column16]])</f>
        <v>0</v>
      </c>
      <c r="AJ29" s="39" t="s">
        <v>27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f>SUM(Table4[[#This Row],[Column99]:[Column95]])</f>
        <v>0</v>
      </c>
      <c r="AQ29" s="39" t="s">
        <v>27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4">
        <f>SUM(Table4[[#This Row],[Column17]:[Column19]])</f>
        <v>0</v>
      </c>
      <c r="AX29" s="39" t="s">
        <v>27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4">
        <f>SUM(Table4[[#This Row],[Column20]:[Column22]])</f>
        <v>0</v>
      </c>
      <c r="BE29" s="39" t="s">
        <v>27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39">
        <f>SUM(Table4[[#This Row],[Column106]:[Column102]])</f>
        <v>0</v>
      </c>
      <c r="BL29" s="11">
        <v>3</v>
      </c>
      <c r="BM29" s="11">
        <v>0</v>
      </c>
      <c r="BN29" s="11">
        <v>0</v>
      </c>
      <c r="BO29" s="11">
        <v>1</v>
      </c>
      <c r="BP29" s="11">
        <v>0</v>
      </c>
      <c r="BQ29" s="33">
        <f>SUM(Table4[[#This Row],[Column26]:[Column28]])</f>
        <v>4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33">
        <f>SUM(Table4[[#This Row],[Column29]:[Column31]])</f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33">
        <f>SUM(Table4[[#This Row],[Column35]:[Column37]])</f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33">
        <f>SUM(Table4[[#This Row],[Column38]:[Column40]])</f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3">
        <f>SUM(Table4[[#This Row],[Column41]:[Column43]])</f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0</v>
      </c>
      <c r="CU29" s="13">
        <f>SUM(Table4[[#This Row],[Column44]:[Column46]])</f>
        <v>0</v>
      </c>
      <c r="CV29" s="11">
        <v>1</v>
      </c>
      <c r="CW29" s="11">
        <v>0</v>
      </c>
      <c r="CX29" s="11">
        <v>0</v>
      </c>
      <c r="CY29" s="11">
        <v>0</v>
      </c>
      <c r="CZ29" s="11">
        <v>0</v>
      </c>
      <c r="DA29" s="13">
        <f>SUM(Table4[[#This Row],[Column47]:[Column49]])</f>
        <v>1</v>
      </c>
    </row>
    <row r="30" spans="1:109" x14ac:dyDescent="0.25">
      <c r="A30" s="1">
        <v>41318</v>
      </c>
      <c r="B30" s="18">
        <v>1699</v>
      </c>
      <c r="C30" s="18">
        <v>0</v>
      </c>
      <c r="D30" s="18">
        <v>0</v>
      </c>
      <c r="E30" s="18">
        <v>846</v>
      </c>
      <c r="F30" s="18">
        <v>0</v>
      </c>
      <c r="G30" s="18">
        <f>SUM(Table4[[#This Row],[Column2]:[Column4]])</f>
        <v>2545</v>
      </c>
      <c r="H30" s="39">
        <v>36.83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4">
        <f>SUM(Table4[[#This Row],[Column5]:[Column7]])</f>
        <v>0</v>
      </c>
      <c r="O30" s="39" t="s">
        <v>27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4">
        <f>SUM(Table4[[#This Row],[Column8]:[Column10]])</f>
        <v>0</v>
      </c>
      <c r="V30" s="39" t="s">
        <v>27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4">
        <f>SUM(Table4[[#This Row],[Column11]:[Column13]])</f>
        <v>0</v>
      </c>
      <c r="AC30" s="39" t="s">
        <v>27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4">
        <f>SUM(Table4[[#This Row],[Column14]:[Column16]])</f>
        <v>0</v>
      </c>
      <c r="AJ30" s="39" t="s">
        <v>27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f>SUM(Table4[[#This Row],[Column99]:[Column95]])</f>
        <v>0</v>
      </c>
      <c r="AQ30" s="39" t="s">
        <v>27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4">
        <f>SUM(Table4[[#This Row],[Column17]:[Column19]])</f>
        <v>0</v>
      </c>
      <c r="AX30" s="39" t="s">
        <v>27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4">
        <f>SUM(Table4[[#This Row],[Column20]:[Column22]])</f>
        <v>0</v>
      </c>
      <c r="BE30" s="39" t="s">
        <v>27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39">
        <f>SUM(Table4[[#This Row],[Column106]:[Column102]])</f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33">
        <f>SUM(Table4[[#This Row],[Column26]:[Column28]])</f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33">
        <f>SUM(Table4[[#This Row],[Column29]:[Column31]])</f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33">
        <f>SUM(Table4[[#This Row],[Column35]:[Column37]])</f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33">
        <f>SUM(Table4[[#This Row],[Column38]:[Column40]])</f>
        <v>0</v>
      </c>
      <c r="CJ30" s="11">
        <v>1</v>
      </c>
      <c r="CK30" s="11">
        <v>0</v>
      </c>
      <c r="CL30" s="11">
        <v>0</v>
      </c>
      <c r="CM30" s="11">
        <v>1</v>
      </c>
      <c r="CN30" s="11">
        <v>0</v>
      </c>
      <c r="CO30" s="13">
        <f>SUM(Table4[[#This Row],[Column41]:[Column43]])</f>
        <v>2</v>
      </c>
      <c r="CP30" s="11">
        <v>0</v>
      </c>
      <c r="CQ30" s="11">
        <v>0</v>
      </c>
      <c r="CR30" s="11">
        <v>0</v>
      </c>
      <c r="CS30" s="11">
        <v>0</v>
      </c>
      <c r="CT30" s="11">
        <v>0</v>
      </c>
      <c r="CU30" s="13">
        <f>SUM(Table4[[#This Row],[Column44]:[Column46]])</f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3">
        <f>SUM(Table4[[#This Row],[Column47]:[Column49]])</f>
        <v>0</v>
      </c>
    </row>
    <row r="31" spans="1:109" ht="14.25" x14ac:dyDescent="0.25">
      <c r="A31" s="1">
        <v>41319</v>
      </c>
      <c r="B31" s="18">
        <v>2349</v>
      </c>
      <c r="C31" s="18">
        <v>0</v>
      </c>
      <c r="D31" s="18">
        <v>1213</v>
      </c>
      <c r="E31" s="18">
        <v>838</v>
      </c>
      <c r="F31" s="18">
        <v>0</v>
      </c>
      <c r="G31" s="18">
        <f>SUM(Table4[[#This Row],[Column2]:[Column4]])</f>
        <v>4400</v>
      </c>
      <c r="H31" s="39">
        <v>36.5966666666667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4">
        <f>SUM(Table4[[#This Row],[Column5]:[Column7]])</f>
        <v>0</v>
      </c>
      <c r="O31" s="39" t="s">
        <v>27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4">
        <f>SUM(Table4[[#This Row],[Column8]:[Column10]])</f>
        <v>0</v>
      </c>
      <c r="V31" s="39" t="s">
        <v>27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4">
        <f>SUM(Table4[[#This Row],[Column11]:[Column13]])</f>
        <v>0</v>
      </c>
      <c r="AC31" s="39" t="s">
        <v>27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4">
        <f>SUM(Table4[[#This Row],[Column14]:[Column16]])</f>
        <v>0</v>
      </c>
      <c r="AJ31" s="39" t="s">
        <v>27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f>SUM(Table4[[#This Row],[Column99]:[Column95]])</f>
        <v>0</v>
      </c>
      <c r="AQ31" s="39" t="s">
        <v>27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4">
        <f>SUM(Table4[[#This Row],[Column17]:[Column19]])</f>
        <v>0</v>
      </c>
      <c r="AX31" s="39" t="s">
        <v>27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4">
        <f>SUM(Table4[[#This Row],[Column20]:[Column22]])</f>
        <v>0</v>
      </c>
      <c r="BE31" s="39" t="s">
        <v>27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39">
        <f>SUM(Table4[[#This Row],[Column106]:[Column102]])</f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33">
        <f>SUM(Table4[[#This Row],[Column26]:[Column28]])</f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33">
        <f>SUM(Table4[[#This Row],[Column29]:[Column31]])</f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33">
        <f>SUM(Table4[[#This Row],[Column35]:[Column37]])</f>
        <v>0</v>
      </c>
      <c r="CD31" s="11">
        <v>1</v>
      </c>
      <c r="CE31" s="11">
        <v>0</v>
      </c>
      <c r="CF31" s="11">
        <v>0</v>
      </c>
      <c r="CG31" s="11">
        <v>0</v>
      </c>
      <c r="CH31" s="11">
        <v>0</v>
      </c>
      <c r="CI31" s="33">
        <f>SUM(Table4[[#This Row],[Column38]:[Column40]])</f>
        <v>1</v>
      </c>
      <c r="CJ31" s="11">
        <v>1</v>
      </c>
      <c r="CK31" s="11">
        <v>0</v>
      </c>
      <c r="CL31" s="11">
        <v>0</v>
      </c>
      <c r="CM31" s="11">
        <v>0</v>
      </c>
      <c r="CN31" s="11">
        <v>0</v>
      </c>
      <c r="CO31" s="13">
        <f>SUM(Table4[[#This Row],[Column41]:[Column43]])</f>
        <v>1</v>
      </c>
      <c r="CP31" s="11">
        <v>0</v>
      </c>
      <c r="CQ31" s="11">
        <v>0</v>
      </c>
      <c r="CR31" s="11">
        <v>0</v>
      </c>
      <c r="CS31" s="11">
        <v>0</v>
      </c>
      <c r="CT31" s="11">
        <v>0</v>
      </c>
      <c r="CU31" s="13">
        <f>SUM(Table4[[#This Row],[Column44]:[Column46]])</f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3">
        <f>SUM(Table4[[#This Row],[Column47]:[Column49]])</f>
        <v>0</v>
      </c>
    </row>
    <row r="32" spans="1:109" ht="14.25" x14ac:dyDescent="0.25">
      <c r="A32" s="1">
        <v>41320</v>
      </c>
      <c r="B32" s="18">
        <v>2185</v>
      </c>
      <c r="C32" s="18">
        <v>0</v>
      </c>
      <c r="D32" s="18">
        <v>1421</v>
      </c>
      <c r="E32" s="18">
        <v>961</v>
      </c>
      <c r="F32" s="18">
        <v>0</v>
      </c>
      <c r="G32" s="18">
        <f>SUM(Table4[[#This Row],[Column2]:[Column4]])</f>
        <v>4567</v>
      </c>
      <c r="H32" s="39">
        <v>36.376666666666701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4">
        <f>SUM(Table4[[#This Row],[Column5]:[Column7]])</f>
        <v>0</v>
      </c>
      <c r="O32" s="39" t="s">
        <v>27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4">
        <f>SUM(Table4[[#This Row],[Column8]:[Column10]])</f>
        <v>0</v>
      </c>
      <c r="V32" s="39" t="s">
        <v>27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4">
        <f>SUM(Table4[[#This Row],[Column11]:[Column13]])</f>
        <v>0</v>
      </c>
      <c r="AC32" s="39" t="s">
        <v>27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4">
        <f>SUM(Table4[[#This Row],[Column14]:[Column16]])</f>
        <v>0</v>
      </c>
      <c r="AJ32" s="39" t="s">
        <v>27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f>SUM(Table4[[#This Row],[Column99]:[Column95]])</f>
        <v>0</v>
      </c>
      <c r="AQ32" s="39" t="s">
        <v>27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4">
        <f>SUM(Table4[[#This Row],[Column17]:[Column19]])</f>
        <v>0</v>
      </c>
      <c r="AX32" s="39" t="s">
        <v>27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4">
        <f>SUM(Table4[[#This Row],[Column20]:[Column22]])</f>
        <v>0</v>
      </c>
      <c r="BE32" s="39" t="s">
        <v>27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39">
        <f>SUM(Table4[[#This Row],[Column106]:[Column102]])</f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33">
        <f>SUM(Table4[[#This Row],[Column26]:[Column28]])</f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  <c r="BW32" s="33">
        <f>SUM(Table4[[#This Row],[Column29]:[Column31]])</f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33">
        <f>SUM(Table4[[#This Row],[Column35]:[Column37]])</f>
        <v>0</v>
      </c>
      <c r="CD32" s="11">
        <v>1</v>
      </c>
      <c r="CE32" s="11">
        <v>0</v>
      </c>
      <c r="CF32" s="11">
        <v>0</v>
      </c>
      <c r="CG32" s="11">
        <v>0</v>
      </c>
      <c r="CH32" s="11">
        <v>0</v>
      </c>
      <c r="CI32" s="33">
        <f>SUM(Table4[[#This Row],[Column38]:[Column40]])</f>
        <v>1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3">
        <f>SUM(Table4[[#This Row],[Column41]:[Column43]])</f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3">
        <f>SUM(Table4[[#This Row],[Column44]:[Column46]])</f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3">
        <f>SUM(Table4[[#This Row],[Column47]:[Column49]])</f>
        <v>0</v>
      </c>
    </row>
    <row r="33" spans="1:105" ht="14.25" x14ac:dyDescent="0.25">
      <c r="A33" s="1">
        <v>41321</v>
      </c>
      <c r="B33" s="18">
        <v>2451</v>
      </c>
      <c r="C33" s="18">
        <v>0</v>
      </c>
      <c r="D33" s="18">
        <v>1560</v>
      </c>
      <c r="E33" s="18">
        <v>1085</v>
      </c>
      <c r="F33" s="18">
        <v>0</v>
      </c>
      <c r="G33" s="18">
        <f>SUM(Table4[[#This Row],[Column2]:[Column4]])</f>
        <v>5096</v>
      </c>
      <c r="H33" s="39">
        <v>36.706666666666699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4">
        <f>SUM(Table4[[#This Row],[Column5]:[Column7]])</f>
        <v>0</v>
      </c>
      <c r="O33" s="39" t="s">
        <v>27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4">
        <f>SUM(Table4[[#This Row],[Column8]:[Column10]])</f>
        <v>0</v>
      </c>
      <c r="V33" s="39" t="s">
        <v>27</v>
      </c>
      <c r="W33" s="11">
        <v>1</v>
      </c>
      <c r="X33" s="11">
        <v>0</v>
      </c>
      <c r="Y33" s="11">
        <v>0</v>
      </c>
      <c r="Z33" s="11">
        <v>0</v>
      </c>
      <c r="AA33" s="11">
        <v>0</v>
      </c>
      <c r="AB33" s="14">
        <f>SUM(Table4[[#This Row],[Column11]:[Column13]])</f>
        <v>1</v>
      </c>
      <c r="AC33" s="39">
        <v>85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4">
        <f>SUM(Table4[[#This Row],[Column14]:[Column16]])</f>
        <v>0</v>
      </c>
      <c r="AJ33" s="39" t="s">
        <v>27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f>SUM(Table4[[#This Row],[Column99]:[Column95]])</f>
        <v>0</v>
      </c>
      <c r="AQ33" s="39" t="s">
        <v>27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4">
        <f>SUM(Table4[[#This Row],[Column17]:[Column19]])</f>
        <v>0</v>
      </c>
      <c r="AX33" s="39" t="s">
        <v>27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4">
        <f>SUM(Table4[[#This Row],[Column20]:[Column22]])</f>
        <v>0</v>
      </c>
      <c r="BE33" s="39" t="s">
        <v>27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39">
        <f>SUM(Table4[[#This Row],[Column106]:[Column102]])</f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33">
        <f>SUM(Table4[[#This Row],[Column26]:[Column28]])</f>
        <v>0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  <c r="BW33" s="33">
        <f>SUM(Table4[[#This Row],[Column29]:[Column31]])</f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33">
        <f>SUM(Table4[[#This Row],[Column35]:[Column37]])</f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33">
        <f>SUM(Table4[[#This Row],[Column38]:[Column40]])</f>
        <v>0</v>
      </c>
      <c r="CJ33" s="11">
        <v>1</v>
      </c>
      <c r="CK33" s="11">
        <v>0</v>
      </c>
      <c r="CL33" s="11">
        <v>0</v>
      </c>
      <c r="CM33" s="11">
        <v>0</v>
      </c>
      <c r="CN33" s="11">
        <v>0</v>
      </c>
      <c r="CO33" s="13">
        <f>SUM(Table4[[#This Row],[Column41]:[Column43]])</f>
        <v>1</v>
      </c>
      <c r="CP33" s="11">
        <v>0</v>
      </c>
      <c r="CQ33" s="11">
        <v>0</v>
      </c>
      <c r="CR33" s="11">
        <v>0</v>
      </c>
      <c r="CS33" s="11">
        <v>1</v>
      </c>
      <c r="CT33" s="11">
        <v>0</v>
      </c>
      <c r="CU33" s="13">
        <f>SUM(Table4[[#This Row],[Column44]:[Column46]])</f>
        <v>1</v>
      </c>
      <c r="CV33" s="11">
        <v>1</v>
      </c>
      <c r="CW33" s="11">
        <v>0</v>
      </c>
      <c r="CX33" s="11">
        <v>0</v>
      </c>
      <c r="CY33" s="11">
        <v>0</v>
      </c>
      <c r="CZ33" s="11">
        <v>0</v>
      </c>
      <c r="DA33" s="13">
        <f>SUM(Table4[[#This Row],[Column47]:[Column49]])</f>
        <v>1</v>
      </c>
    </row>
    <row r="34" spans="1:105" ht="14.25" x14ac:dyDescent="0.25">
      <c r="A34" s="1">
        <v>41322</v>
      </c>
      <c r="B34" s="18">
        <v>3060</v>
      </c>
      <c r="C34" s="18">
        <v>0</v>
      </c>
      <c r="D34" s="18">
        <v>1977</v>
      </c>
      <c r="E34" s="18">
        <v>1260</v>
      </c>
      <c r="F34" s="18">
        <v>0</v>
      </c>
      <c r="G34" s="18">
        <f>SUM(Table4[[#This Row],[Column2]:[Column4]])</f>
        <v>6297</v>
      </c>
      <c r="H34" s="39">
        <v>36.39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4">
        <f>SUM(Table4[[#This Row],[Column5]:[Column7]])</f>
        <v>0</v>
      </c>
      <c r="O34" s="39" t="s">
        <v>27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4">
        <f>SUM(Table4[[#This Row],[Column8]:[Column10]])</f>
        <v>0</v>
      </c>
      <c r="V34" s="39" t="s">
        <v>27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4">
        <f>SUM(Table4[[#This Row],[Column11]:[Column13]])</f>
        <v>0</v>
      </c>
      <c r="AC34" s="39" t="s">
        <v>27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4">
        <f>SUM(Table4[[#This Row],[Column14]:[Column16]])</f>
        <v>0</v>
      </c>
      <c r="AJ34" s="39" t="s">
        <v>27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f>SUM(Table4[[#This Row],[Column99]:[Column95]])</f>
        <v>0</v>
      </c>
      <c r="AQ34" s="39" t="s">
        <v>27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4">
        <f>SUM(Table4[[#This Row],[Column17]:[Column19]])</f>
        <v>0</v>
      </c>
      <c r="AX34" s="39" t="s">
        <v>27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4">
        <f>SUM(Table4[[#This Row],[Column20]:[Column22]])</f>
        <v>0</v>
      </c>
      <c r="BE34" s="39" t="s">
        <v>27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39">
        <f>SUM(Table4[[#This Row],[Column106]:[Column102]])</f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33">
        <f>SUM(Table4[[#This Row],[Column26]:[Column28]])</f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33">
        <f>SUM(Table4[[#This Row],[Column29]:[Column31]])</f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0</v>
      </c>
      <c r="CC34" s="33">
        <f>SUM(Table4[[#This Row],[Column35]:[Column37]])</f>
        <v>0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33">
        <f>SUM(Table4[[#This Row],[Column38]:[Column40]])</f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3">
        <f>SUM(Table4[[#This Row],[Column41]:[Column43]])</f>
        <v>0</v>
      </c>
      <c r="CP34" s="11">
        <v>0</v>
      </c>
      <c r="CQ34" s="11">
        <v>0</v>
      </c>
      <c r="CR34" s="11">
        <v>0</v>
      </c>
      <c r="CS34" s="11">
        <v>0</v>
      </c>
      <c r="CT34" s="11">
        <v>0</v>
      </c>
      <c r="CU34" s="13">
        <f>SUM(Table4[[#This Row],[Column44]:[Column46]])</f>
        <v>0</v>
      </c>
      <c r="CV34" s="11">
        <v>0</v>
      </c>
      <c r="CW34" s="11">
        <v>0</v>
      </c>
      <c r="CX34" s="11">
        <v>0</v>
      </c>
      <c r="CY34" s="11">
        <v>1</v>
      </c>
      <c r="CZ34" s="11">
        <v>0</v>
      </c>
      <c r="DA34" s="13">
        <f>SUM(Table4[[#This Row],[Column47]:[Column49]])</f>
        <v>1</v>
      </c>
    </row>
    <row r="35" spans="1:105" ht="14.25" x14ac:dyDescent="0.25">
      <c r="A35" s="1">
        <v>41323</v>
      </c>
      <c r="B35" s="18">
        <v>2835</v>
      </c>
      <c r="C35" s="18">
        <v>0</v>
      </c>
      <c r="D35" s="18">
        <v>2398</v>
      </c>
      <c r="E35" s="18">
        <v>1440</v>
      </c>
      <c r="F35" s="18">
        <v>0</v>
      </c>
      <c r="G35" s="18">
        <f>SUM(Table4[[#This Row],[Column2]:[Column4]])</f>
        <v>6673</v>
      </c>
      <c r="H35" s="39">
        <v>36.473333333333301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4">
        <f>SUM(Table4[[#This Row],[Column5]:[Column7]])</f>
        <v>0</v>
      </c>
      <c r="O35" s="39" t="s">
        <v>27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4">
        <f>SUM(Table4[[#This Row],[Column8]:[Column10]])</f>
        <v>0</v>
      </c>
      <c r="V35" s="39" t="s">
        <v>27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4">
        <f>SUM(Table4[[#This Row],[Column11]:[Column13]])</f>
        <v>0</v>
      </c>
      <c r="AC35" s="39" t="s">
        <v>27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4">
        <f>SUM(Table4[[#This Row],[Column14]:[Column16]])</f>
        <v>0</v>
      </c>
      <c r="AJ35" s="39" t="s">
        <v>27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f>SUM(Table4[[#This Row],[Column99]:[Column95]])</f>
        <v>0</v>
      </c>
      <c r="AQ35" s="39" t="s">
        <v>27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14">
        <f>SUM(Table4[[#This Row],[Column17]:[Column19]])</f>
        <v>0</v>
      </c>
      <c r="AX35" s="39" t="s">
        <v>27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4">
        <f>SUM(Table4[[#This Row],[Column20]:[Column22]])</f>
        <v>0</v>
      </c>
      <c r="BE35" s="39" t="s">
        <v>27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39">
        <f>SUM(Table4[[#This Row],[Column106]:[Column102]])</f>
        <v>0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33">
        <f>SUM(Table4[[#This Row],[Column26]:[Column28]])</f>
        <v>0</v>
      </c>
      <c r="BR35" s="11">
        <v>0</v>
      </c>
      <c r="BS35" s="11">
        <v>0</v>
      </c>
      <c r="BT35" s="11">
        <v>0</v>
      </c>
      <c r="BU35" s="11">
        <v>0</v>
      </c>
      <c r="BV35" s="11">
        <v>0</v>
      </c>
      <c r="BW35" s="33">
        <f>SUM(Table4[[#This Row],[Column29]:[Column31]])</f>
        <v>0</v>
      </c>
      <c r="BX35" s="11">
        <v>0</v>
      </c>
      <c r="BY35" s="11">
        <v>0</v>
      </c>
      <c r="BZ35" s="11">
        <v>0</v>
      </c>
      <c r="CA35" s="11">
        <v>0</v>
      </c>
      <c r="CB35" s="11">
        <v>0</v>
      </c>
      <c r="CC35" s="33">
        <f>SUM(Table4[[#This Row],[Column35]:[Column37]])</f>
        <v>0</v>
      </c>
      <c r="CD35" s="11">
        <v>0</v>
      </c>
      <c r="CE35" s="11">
        <v>0</v>
      </c>
      <c r="CF35" s="11">
        <v>0</v>
      </c>
      <c r="CG35" s="11">
        <v>0</v>
      </c>
      <c r="CH35" s="11">
        <v>0</v>
      </c>
      <c r="CI35" s="33">
        <f>SUM(Table4[[#This Row],[Column38]:[Column40]])</f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3">
        <f>SUM(Table4[[#This Row],[Column41]:[Column43]])</f>
        <v>0</v>
      </c>
      <c r="CP35" s="11">
        <v>2</v>
      </c>
      <c r="CQ35" s="11">
        <v>0</v>
      </c>
      <c r="CR35" s="11">
        <v>0</v>
      </c>
      <c r="CS35" s="11">
        <v>0</v>
      </c>
      <c r="CT35" s="11">
        <v>0</v>
      </c>
      <c r="CU35" s="13">
        <f>SUM(Table4[[#This Row],[Column44]:[Column46]])</f>
        <v>2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3">
        <f>SUM(Table4[[#This Row],[Column47]:[Column49]])</f>
        <v>0</v>
      </c>
    </row>
    <row r="36" spans="1:105" ht="14.25" x14ac:dyDescent="0.25">
      <c r="A36" s="1">
        <v>41324</v>
      </c>
      <c r="B36" s="18">
        <v>2262</v>
      </c>
      <c r="C36" s="18">
        <v>0</v>
      </c>
      <c r="D36" s="18">
        <v>987</v>
      </c>
      <c r="E36" s="18">
        <v>495</v>
      </c>
      <c r="F36" s="18">
        <v>0</v>
      </c>
      <c r="G36" s="18">
        <f>SUM(Table4[[#This Row],[Column2]:[Column4]])</f>
        <v>3744</v>
      </c>
      <c r="H36" s="39">
        <v>36.5966666666667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4">
        <f>SUM(Table4[[#This Row],[Column5]:[Column7]])</f>
        <v>0</v>
      </c>
      <c r="O36" s="39" t="s">
        <v>27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4">
        <f>SUM(Table4[[#This Row],[Column8]:[Column10]])</f>
        <v>0</v>
      </c>
      <c r="V36" s="39" t="s">
        <v>27</v>
      </c>
      <c r="W36" s="11">
        <v>0</v>
      </c>
      <c r="X36" s="11">
        <v>0</v>
      </c>
      <c r="Y36" s="11">
        <v>1</v>
      </c>
      <c r="Z36" s="11">
        <v>0</v>
      </c>
      <c r="AA36" s="11">
        <v>0</v>
      </c>
      <c r="AB36" s="14">
        <f>SUM(Table4[[#This Row],[Column11]:[Column13]])</f>
        <v>1</v>
      </c>
      <c r="AC36" s="39">
        <v>60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4">
        <f>SUM(Table4[[#This Row],[Column14]:[Column16]])</f>
        <v>0</v>
      </c>
      <c r="AJ36" s="39" t="s">
        <v>27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f>SUM(Table4[[#This Row],[Column99]:[Column95]])</f>
        <v>0</v>
      </c>
      <c r="AQ36" s="39" t="s">
        <v>27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4">
        <f>SUM(Table4[[#This Row],[Column17]:[Column19]])</f>
        <v>0</v>
      </c>
      <c r="AX36" s="39" t="s">
        <v>27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4">
        <f>SUM(Table4[[#This Row],[Column20]:[Column22]])</f>
        <v>0</v>
      </c>
      <c r="BE36" s="39" t="s">
        <v>27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39">
        <f>SUM(Table4[[#This Row],[Column106]:[Column102]])</f>
        <v>0</v>
      </c>
      <c r="BL36" s="11">
        <v>0</v>
      </c>
      <c r="BM36" s="11">
        <v>0</v>
      </c>
      <c r="BN36" s="11">
        <v>0</v>
      </c>
      <c r="BO36" s="11">
        <v>0</v>
      </c>
      <c r="BP36" s="11">
        <v>0</v>
      </c>
      <c r="BQ36" s="33">
        <f>SUM(Table4[[#This Row],[Column26]:[Column28]])</f>
        <v>0</v>
      </c>
      <c r="BR36" s="11">
        <v>0</v>
      </c>
      <c r="BS36" s="11">
        <v>0</v>
      </c>
      <c r="BT36" s="11">
        <v>0</v>
      </c>
      <c r="BU36" s="11">
        <v>0</v>
      </c>
      <c r="BV36" s="11">
        <v>0</v>
      </c>
      <c r="BW36" s="33">
        <f>SUM(Table4[[#This Row],[Column29]:[Column31]])</f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33">
        <f>SUM(Table4[[#This Row],[Column35]:[Column37]])</f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33">
        <f>SUM(Table4[[#This Row],[Column38]:[Column40]])</f>
        <v>0</v>
      </c>
      <c r="CJ36" s="11">
        <v>0</v>
      </c>
      <c r="CK36" s="11">
        <v>0</v>
      </c>
      <c r="CL36" s="11">
        <v>1</v>
      </c>
      <c r="CM36" s="11">
        <v>0</v>
      </c>
      <c r="CN36" s="11">
        <v>0</v>
      </c>
      <c r="CO36" s="13">
        <f>SUM(Table4[[#This Row],[Column41]:[Column43]])</f>
        <v>1</v>
      </c>
      <c r="CP36" s="11">
        <v>0</v>
      </c>
      <c r="CQ36" s="11">
        <v>0</v>
      </c>
      <c r="CR36" s="11">
        <v>0</v>
      </c>
      <c r="CS36" s="11">
        <v>0</v>
      </c>
      <c r="CT36" s="11">
        <v>0</v>
      </c>
      <c r="CU36" s="13">
        <f>SUM(Table4[[#This Row],[Column44]:[Column46]])</f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3">
        <f>SUM(Table4[[#This Row],[Column47]:[Column49]])</f>
        <v>0</v>
      </c>
    </row>
    <row r="37" spans="1:105" ht="14.25" x14ac:dyDescent="0.25">
      <c r="A37" s="1">
        <v>41325</v>
      </c>
      <c r="B37" s="18">
        <v>5150</v>
      </c>
      <c r="C37" s="18">
        <v>0</v>
      </c>
      <c r="D37" s="18">
        <v>3123</v>
      </c>
      <c r="E37" s="18">
        <v>2726</v>
      </c>
      <c r="F37" s="18">
        <v>0</v>
      </c>
      <c r="G37" s="18">
        <f>SUM(Table4[[#This Row],[Column2]:[Column4]])</f>
        <v>10999</v>
      </c>
      <c r="H37" s="39">
        <v>36.7366666666667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4">
        <f>SUM(Table4[[#This Row],[Column5]:[Column7]])</f>
        <v>0</v>
      </c>
      <c r="O37" s="39" t="s">
        <v>27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4">
        <f>SUM(Table4[[#This Row],[Column8]:[Column10]])</f>
        <v>0</v>
      </c>
      <c r="V37" s="39" t="s">
        <v>27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4">
        <f>SUM(Table4[[#This Row],[Column11]:[Column13]])</f>
        <v>0</v>
      </c>
      <c r="AC37" s="39" t="s">
        <v>27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4">
        <f>SUM(Table4[[#This Row],[Column14]:[Column16]])</f>
        <v>0</v>
      </c>
      <c r="AJ37" s="39" t="s">
        <v>27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f>SUM(Table4[[#This Row],[Column99]:[Column95]])</f>
        <v>0</v>
      </c>
      <c r="AQ37" s="39" t="s">
        <v>27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4">
        <f>SUM(Table4[[#This Row],[Column17]:[Column19]])</f>
        <v>0</v>
      </c>
      <c r="AX37" s="39" t="s">
        <v>27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4">
        <f>SUM(Table4[[#This Row],[Column20]:[Column22]])</f>
        <v>0</v>
      </c>
      <c r="BE37" s="39" t="s">
        <v>27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39">
        <f>SUM(Table4[[#This Row],[Column106]:[Column102]])</f>
        <v>0</v>
      </c>
      <c r="BL37" s="11">
        <v>215</v>
      </c>
      <c r="BM37" s="11">
        <v>0</v>
      </c>
      <c r="BN37" s="11">
        <v>50</v>
      </c>
      <c r="BO37" s="11">
        <v>43</v>
      </c>
      <c r="BP37" s="11">
        <v>0</v>
      </c>
      <c r="BQ37" s="33">
        <f>SUM(Table4[[#This Row],[Column26]:[Column28]])</f>
        <v>308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  <c r="BW37" s="33">
        <f>SUM(Table4[[#This Row],[Column29]:[Column31]])</f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0</v>
      </c>
      <c r="CC37" s="33">
        <f>SUM(Table4[[#This Row],[Column35]:[Column37]])</f>
        <v>0</v>
      </c>
      <c r="CD37" s="11">
        <v>0</v>
      </c>
      <c r="CE37" s="11">
        <v>0</v>
      </c>
      <c r="CF37" s="11">
        <v>0</v>
      </c>
      <c r="CG37" s="11">
        <v>0</v>
      </c>
      <c r="CH37" s="11">
        <v>0</v>
      </c>
      <c r="CI37" s="33">
        <f>SUM(Table4[[#This Row],[Column38]:[Column40]])</f>
        <v>0</v>
      </c>
      <c r="CJ37" s="11">
        <v>3</v>
      </c>
      <c r="CK37" s="11">
        <v>0</v>
      </c>
      <c r="CL37" s="11">
        <v>1</v>
      </c>
      <c r="CM37" s="11">
        <v>1</v>
      </c>
      <c r="CN37" s="11">
        <v>0</v>
      </c>
      <c r="CO37" s="13">
        <f>SUM(Table4[[#This Row],[Column41]:[Column43]])</f>
        <v>5</v>
      </c>
      <c r="CP37" s="11">
        <v>0</v>
      </c>
      <c r="CQ37" s="11">
        <v>0</v>
      </c>
      <c r="CR37" s="11">
        <v>1</v>
      </c>
      <c r="CS37" s="11">
        <v>0</v>
      </c>
      <c r="CT37" s="11">
        <v>0</v>
      </c>
      <c r="CU37" s="13">
        <f>SUM(Table4[[#This Row],[Column44]:[Column46]])</f>
        <v>1</v>
      </c>
      <c r="CV37" s="11">
        <v>0</v>
      </c>
      <c r="CW37" s="11">
        <v>0</v>
      </c>
      <c r="CX37" s="11">
        <v>0</v>
      </c>
      <c r="CY37" s="11">
        <v>1</v>
      </c>
      <c r="CZ37" s="11">
        <v>0</v>
      </c>
      <c r="DA37" s="13">
        <f>SUM(Table4[[#This Row],[Column47]:[Column49]])</f>
        <v>1</v>
      </c>
    </row>
    <row r="38" spans="1:105" ht="14.25" x14ac:dyDescent="0.25">
      <c r="A38" s="1">
        <v>41326</v>
      </c>
      <c r="B38" s="18">
        <v>8199</v>
      </c>
      <c r="C38" s="18">
        <v>0</v>
      </c>
      <c r="D38" s="18">
        <v>3906</v>
      </c>
      <c r="E38" s="18">
        <v>4606</v>
      </c>
      <c r="F38" s="18">
        <v>0</v>
      </c>
      <c r="G38" s="18">
        <f>SUM(Table4[[#This Row],[Column2]:[Column4]])</f>
        <v>16711</v>
      </c>
      <c r="H38" s="39">
        <v>36.323333333333302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4">
        <f>SUM(Table4[[#This Row],[Column5]:[Column7]])</f>
        <v>0</v>
      </c>
      <c r="O38" s="39" t="s">
        <v>27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4">
        <f>SUM(Table4[[#This Row],[Column8]:[Column10]])</f>
        <v>0</v>
      </c>
      <c r="V38" s="39" t="s">
        <v>27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4">
        <f>SUM(Table4[[#This Row],[Column11]:[Column13]])</f>
        <v>0</v>
      </c>
      <c r="AC38" s="39" t="s">
        <v>27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4">
        <f>SUM(Table4[[#This Row],[Column14]:[Column16]])</f>
        <v>0</v>
      </c>
      <c r="AJ38" s="39" t="s">
        <v>27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f>SUM(Table4[[#This Row],[Column99]:[Column95]])</f>
        <v>0</v>
      </c>
      <c r="AQ38" s="39" t="s">
        <v>27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4">
        <f>SUM(Table4[[#This Row],[Column17]:[Column19]])</f>
        <v>0</v>
      </c>
      <c r="AX38" s="39" t="s">
        <v>27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4">
        <f>SUM(Table4[[#This Row],[Column20]:[Column22]])</f>
        <v>0</v>
      </c>
      <c r="BE38" s="39" t="s">
        <v>27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39">
        <f>SUM(Table4[[#This Row],[Column106]:[Column102]])</f>
        <v>0</v>
      </c>
      <c r="BL38" s="11">
        <v>7</v>
      </c>
      <c r="BM38" s="11">
        <v>0</v>
      </c>
      <c r="BN38" s="11">
        <v>0</v>
      </c>
      <c r="BO38" s="11">
        <v>5</v>
      </c>
      <c r="BP38" s="11">
        <v>0</v>
      </c>
      <c r="BQ38" s="33">
        <f>SUM(Table4[[#This Row],[Column26]:[Column28]])</f>
        <v>12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33">
        <f>SUM(Table4[[#This Row],[Column29]:[Column31]])</f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  <c r="CC38" s="33">
        <f>SUM(Table4[[#This Row],[Column35]:[Column37]])</f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33">
        <f>SUM(Table4[[#This Row],[Column38]:[Column40]])</f>
        <v>0</v>
      </c>
      <c r="CJ38" s="11">
        <v>1</v>
      </c>
      <c r="CK38" s="11">
        <v>0</v>
      </c>
      <c r="CL38" s="11">
        <v>0</v>
      </c>
      <c r="CM38" s="11">
        <v>1</v>
      </c>
      <c r="CN38" s="11">
        <v>0</v>
      </c>
      <c r="CO38" s="13">
        <f>SUM(Table4[[#This Row],[Column41]:[Column43]])</f>
        <v>2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3">
        <f>SUM(Table4[[#This Row],[Column44]:[Column46]])</f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3">
        <f>SUM(Table4[[#This Row],[Column47]:[Column49]])</f>
        <v>0</v>
      </c>
    </row>
    <row r="39" spans="1:105" ht="14.25" x14ac:dyDescent="0.25">
      <c r="A39" s="1">
        <v>41327</v>
      </c>
      <c r="B39" s="18">
        <v>4776</v>
      </c>
      <c r="C39" s="18">
        <v>0</v>
      </c>
      <c r="D39" s="18">
        <v>3661</v>
      </c>
      <c r="E39" s="18">
        <v>2585</v>
      </c>
      <c r="F39" s="18">
        <v>0</v>
      </c>
      <c r="G39" s="18">
        <f>SUM(Table4[[#This Row],[Column2]:[Column4]])</f>
        <v>11022</v>
      </c>
      <c r="H39" s="39">
        <v>36.69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4">
        <f>SUM(Table4[[#This Row],[Column5]:[Column7]])</f>
        <v>0</v>
      </c>
      <c r="O39" s="39" t="s">
        <v>27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4">
        <f>SUM(Table4[[#This Row],[Column8]:[Column10]])</f>
        <v>0</v>
      </c>
      <c r="V39" s="39" t="s">
        <v>27</v>
      </c>
      <c r="W39" s="11">
        <v>1</v>
      </c>
      <c r="X39" s="11">
        <v>0</v>
      </c>
      <c r="Y39" s="11">
        <v>0</v>
      </c>
      <c r="Z39" s="11">
        <v>0</v>
      </c>
      <c r="AA39" s="11">
        <v>0</v>
      </c>
      <c r="AB39" s="14">
        <f>SUM(Table4[[#This Row],[Column11]:[Column13]])</f>
        <v>1</v>
      </c>
      <c r="AC39" s="39">
        <v>84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4">
        <f>SUM(Table4[[#This Row],[Column14]:[Column16]])</f>
        <v>0</v>
      </c>
      <c r="AJ39" s="39" t="s">
        <v>27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f>SUM(Table4[[#This Row],[Column99]:[Column95]])</f>
        <v>0</v>
      </c>
      <c r="AQ39" s="39" t="s">
        <v>27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4">
        <f>SUM(Table4[[#This Row],[Column17]:[Column19]])</f>
        <v>0</v>
      </c>
      <c r="AX39" s="39" t="s">
        <v>27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4">
        <f>SUM(Table4[[#This Row],[Column20]:[Column22]])</f>
        <v>0</v>
      </c>
      <c r="BE39" s="39" t="s">
        <v>27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39">
        <f>SUM(Table4[[#This Row],[Column106]:[Column102]])</f>
        <v>0</v>
      </c>
      <c r="BL39" s="11">
        <v>1</v>
      </c>
      <c r="BM39" s="11">
        <v>0</v>
      </c>
      <c r="BN39" s="11">
        <v>0</v>
      </c>
      <c r="BO39" s="11">
        <v>2</v>
      </c>
      <c r="BP39" s="11">
        <v>0</v>
      </c>
      <c r="BQ39" s="33">
        <f>SUM(Table4[[#This Row],[Column26]:[Column28]])</f>
        <v>3</v>
      </c>
      <c r="BR39" s="11">
        <v>0</v>
      </c>
      <c r="BS39" s="11">
        <v>0</v>
      </c>
      <c r="BT39" s="11">
        <v>0</v>
      </c>
      <c r="BU39" s="11">
        <v>0</v>
      </c>
      <c r="BV39" s="11">
        <v>0</v>
      </c>
      <c r="BW39" s="33">
        <f>SUM(Table4[[#This Row],[Column29]:[Column31]])</f>
        <v>0</v>
      </c>
      <c r="BX39" s="11">
        <v>0</v>
      </c>
      <c r="BY39" s="11">
        <v>0</v>
      </c>
      <c r="BZ39" s="11">
        <v>0</v>
      </c>
      <c r="CA39" s="11">
        <v>0</v>
      </c>
      <c r="CB39" s="11">
        <v>0</v>
      </c>
      <c r="CC39" s="33">
        <f>SUM(Table4[[#This Row],[Column35]:[Column37]])</f>
        <v>0</v>
      </c>
      <c r="CD39" s="11">
        <v>0</v>
      </c>
      <c r="CE39" s="11">
        <v>0</v>
      </c>
      <c r="CF39" s="11">
        <v>0</v>
      </c>
      <c r="CG39" s="11">
        <v>0</v>
      </c>
      <c r="CH39" s="11">
        <v>0</v>
      </c>
      <c r="CI39" s="33">
        <f>SUM(Table4[[#This Row],[Column38]:[Column40]])</f>
        <v>0</v>
      </c>
      <c r="CJ39" s="11">
        <v>2</v>
      </c>
      <c r="CK39" s="11">
        <v>0</v>
      </c>
      <c r="CL39" s="11">
        <v>0</v>
      </c>
      <c r="CM39" s="11">
        <v>0</v>
      </c>
      <c r="CN39" s="11">
        <v>0</v>
      </c>
      <c r="CO39" s="13">
        <f>SUM(Table4[[#This Row],[Column41]:[Column43]])</f>
        <v>2</v>
      </c>
      <c r="CP39" s="11">
        <v>0</v>
      </c>
      <c r="CQ39" s="11">
        <v>0</v>
      </c>
      <c r="CR39" s="11">
        <v>0</v>
      </c>
      <c r="CS39" s="11">
        <v>0</v>
      </c>
      <c r="CT39" s="11">
        <v>0</v>
      </c>
      <c r="CU39" s="13">
        <f>SUM(Table4[[#This Row],[Column44]:[Column46]])</f>
        <v>0</v>
      </c>
      <c r="CV39" s="11">
        <v>0</v>
      </c>
      <c r="CW39" s="11">
        <v>0</v>
      </c>
      <c r="CX39" s="11">
        <v>0</v>
      </c>
      <c r="CY39" s="11">
        <v>1</v>
      </c>
      <c r="CZ39" s="11">
        <v>0</v>
      </c>
      <c r="DA39" s="13">
        <f>SUM(Table4[[#This Row],[Column47]:[Column49]])</f>
        <v>1</v>
      </c>
    </row>
    <row r="40" spans="1:105" ht="14.25" x14ac:dyDescent="0.25">
      <c r="A40" s="1">
        <v>41328</v>
      </c>
      <c r="B40" s="18">
        <v>2352</v>
      </c>
      <c r="C40" s="18">
        <v>0</v>
      </c>
      <c r="D40" s="18">
        <v>1149</v>
      </c>
      <c r="E40" s="18">
        <v>895</v>
      </c>
      <c r="F40" s="18">
        <v>0</v>
      </c>
      <c r="G40" s="18">
        <f>SUM(Table4[[#This Row],[Column2]:[Column4]])</f>
        <v>4396</v>
      </c>
      <c r="H40" s="39">
        <v>36.626666666666701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4">
        <f>SUM(Table4[[#This Row],[Column5]:[Column7]])</f>
        <v>0</v>
      </c>
      <c r="O40" s="39" t="s">
        <v>27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4">
        <f>SUM(Table4[[#This Row],[Column8]:[Column10]])</f>
        <v>0</v>
      </c>
      <c r="V40" s="39" t="s">
        <v>27</v>
      </c>
      <c r="W40" s="11">
        <v>0</v>
      </c>
      <c r="X40" s="11">
        <v>0</v>
      </c>
      <c r="Y40" s="11">
        <v>1</v>
      </c>
      <c r="Z40" s="11">
        <v>0</v>
      </c>
      <c r="AA40" s="11">
        <v>0</v>
      </c>
      <c r="AB40" s="14">
        <f>SUM(Table4[[#This Row],[Column11]:[Column13]])</f>
        <v>1</v>
      </c>
      <c r="AC40" s="39">
        <v>71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4">
        <f>SUM(Table4[[#This Row],[Column14]:[Column16]])</f>
        <v>0</v>
      </c>
      <c r="AJ40" s="39" t="s">
        <v>27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f>SUM(Table4[[#This Row],[Column99]:[Column95]])</f>
        <v>0</v>
      </c>
      <c r="AQ40" s="39" t="s">
        <v>27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4">
        <f>SUM(Table4[[#This Row],[Column17]:[Column19]])</f>
        <v>0</v>
      </c>
      <c r="AX40" s="39" t="s">
        <v>27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4">
        <f>SUM(Table4[[#This Row],[Column20]:[Column22]])</f>
        <v>0</v>
      </c>
      <c r="BE40" s="39" t="s">
        <v>27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39">
        <f>SUM(Table4[[#This Row],[Column106]:[Column102]])</f>
        <v>0</v>
      </c>
      <c r="BL40" s="11">
        <v>1</v>
      </c>
      <c r="BM40" s="11">
        <v>0</v>
      </c>
      <c r="BN40" s="11">
        <v>1</v>
      </c>
      <c r="BO40" s="11">
        <v>1</v>
      </c>
      <c r="BP40" s="11">
        <v>0</v>
      </c>
      <c r="BQ40" s="33">
        <f>SUM(Table4[[#This Row],[Column26]:[Column28]])</f>
        <v>3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  <c r="BW40" s="33">
        <f>SUM(Table4[[#This Row],[Column29]:[Column31]])</f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33">
        <f>SUM(Table4[[#This Row],[Column35]:[Column37]])</f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33">
        <f>SUM(Table4[[#This Row],[Column38]:[Column40]])</f>
        <v>0</v>
      </c>
      <c r="CJ40" s="11">
        <v>1</v>
      </c>
      <c r="CK40" s="11">
        <v>0</v>
      </c>
      <c r="CL40" s="11">
        <v>0</v>
      </c>
      <c r="CM40" s="11">
        <v>0</v>
      </c>
      <c r="CN40" s="11">
        <v>0</v>
      </c>
      <c r="CO40" s="13">
        <f>SUM(Table4[[#This Row],[Column41]:[Column43]])</f>
        <v>1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  <c r="CU40" s="13">
        <f>SUM(Table4[[#This Row],[Column44]:[Column46]])</f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3">
        <f>SUM(Table4[[#This Row],[Column47]:[Column49]])</f>
        <v>0</v>
      </c>
    </row>
    <row r="41" spans="1:105" ht="14.25" x14ac:dyDescent="0.25">
      <c r="A41" s="1">
        <v>41329</v>
      </c>
      <c r="B41" s="18">
        <v>13150</v>
      </c>
      <c r="C41" s="18">
        <v>0</v>
      </c>
      <c r="D41" s="18">
        <v>6077</v>
      </c>
      <c r="E41" s="18">
        <v>4524</v>
      </c>
      <c r="F41" s="18">
        <v>0</v>
      </c>
      <c r="G41" s="18">
        <f>SUM(Table4[[#This Row],[Column2]:[Column4]])</f>
        <v>23751</v>
      </c>
      <c r="H41" s="39" t="s">
        <v>27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4">
        <f>SUM(Table4[[#This Row],[Column5]:[Column7]])</f>
        <v>0</v>
      </c>
      <c r="O41" s="39" t="s">
        <v>27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4">
        <f>SUM(Table4[[#This Row],[Column8]:[Column10]])</f>
        <v>0</v>
      </c>
      <c r="V41" s="39" t="s">
        <v>27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4">
        <f>SUM(Table4[[#This Row],[Column11]:[Column13]])</f>
        <v>0</v>
      </c>
      <c r="AC41" s="39" t="s">
        <v>27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4">
        <f>SUM(Table4[[#This Row],[Column14]:[Column16]])</f>
        <v>0</v>
      </c>
      <c r="AJ41" s="39" t="s">
        <v>27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f>SUM(Table4[[#This Row],[Column99]:[Column95]])</f>
        <v>0</v>
      </c>
      <c r="AQ41" s="39" t="s">
        <v>27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14">
        <f>SUM(Table4[[#This Row],[Column17]:[Column19]])</f>
        <v>0</v>
      </c>
      <c r="AX41" s="39" t="s">
        <v>27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4">
        <f>SUM(Table4[[#This Row],[Column20]:[Column22]])</f>
        <v>0</v>
      </c>
      <c r="BE41" s="39" t="s">
        <v>27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39">
        <f>SUM(Table4[[#This Row],[Column106]:[Column102]])</f>
        <v>0</v>
      </c>
      <c r="BL41" s="11">
        <v>0</v>
      </c>
      <c r="BM41" s="11">
        <v>0</v>
      </c>
      <c r="BN41" s="11">
        <v>0</v>
      </c>
      <c r="BO41" s="11">
        <v>0</v>
      </c>
      <c r="BP41" s="11">
        <v>0</v>
      </c>
      <c r="BQ41" s="33">
        <f>SUM(Table4[[#This Row],[Column26]:[Column28]])</f>
        <v>0</v>
      </c>
      <c r="BR41" s="11">
        <v>0</v>
      </c>
      <c r="BS41" s="11">
        <v>0</v>
      </c>
      <c r="BT41" s="11">
        <v>0</v>
      </c>
      <c r="BU41" s="11">
        <v>0</v>
      </c>
      <c r="BV41" s="11">
        <v>0</v>
      </c>
      <c r="BW41" s="33">
        <f>SUM(Table4[[#This Row],[Column29]:[Column31]])</f>
        <v>0</v>
      </c>
      <c r="BX41" s="11">
        <v>0</v>
      </c>
      <c r="BY41" s="11">
        <v>0</v>
      </c>
      <c r="BZ41" s="11">
        <v>0</v>
      </c>
      <c r="CA41" s="11">
        <v>0</v>
      </c>
      <c r="CB41" s="11">
        <v>0</v>
      </c>
      <c r="CC41" s="33">
        <f>SUM(Table4[[#This Row],[Column35]:[Column37]])</f>
        <v>0</v>
      </c>
      <c r="CD41" s="11">
        <v>0</v>
      </c>
      <c r="CE41" s="11">
        <v>0</v>
      </c>
      <c r="CF41" s="11">
        <v>0</v>
      </c>
      <c r="CG41" s="11">
        <v>0</v>
      </c>
      <c r="CH41" s="11">
        <v>0</v>
      </c>
      <c r="CI41" s="33">
        <f>SUM(Table4[[#This Row],[Column38]:[Column40]])</f>
        <v>0</v>
      </c>
      <c r="CJ41" s="11">
        <v>1</v>
      </c>
      <c r="CK41" s="11">
        <v>0</v>
      </c>
      <c r="CL41" s="11">
        <v>0</v>
      </c>
      <c r="CM41" s="11">
        <v>0</v>
      </c>
      <c r="CN41" s="11">
        <v>0</v>
      </c>
      <c r="CO41" s="13">
        <f>SUM(Table4[[#This Row],[Column41]:[Column43]])</f>
        <v>1</v>
      </c>
      <c r="CP41" s="11">
        <v>0</v>
      </c>
      <c r="CQ41" s="11">
        <v>0</v>
      </c>
      <c r="CR41" s="11">
        <v>0</v>
      </c>
      <c r="CS41" s="11">
        <v>0</v>
      </c>
      <c r="CT41" s="11">
        <v>0</v>
      </c>
      <c r="CU41" s="13">
        <f>SUM(Table4[[#This Row],[Column44]:[Column46]])</f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3">
        <f>SUM(Table4[[#This Row],[Column47]:[Column49]])</f>
        <v>0</v>
      </c>
    </row>
    <row r="42" spans="1:105" ht="14.25" x14ac:dyDescent="0.25">
      <c r="A42" s="1">
        <v>41330</v>
      </c>
      <c r="B42" s="18">
        <v>8556</v>
      </c>
      <c r="C42" s="18">
        <v>0</v>
      </c>
      <c r="D42" s="18">
        <v>5913</v>
      </c>
      <c r="E42" s="18">
        <v>5096</v>
      </c>
      <c r="F42" s="18">
        <v>0</v>
      </c>
      <c r="G42" s="18">
        <f>SUM(Table4[[#This Row],[Column2]:[Column4]])</f>
        <v>19565</v>
      </c>
      <c r="H42" s="39">
        <v>36.5133333333333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4">
        <f>SUM(Table4[[#This Row],[Column5]:[Column7]])</f>
        <v>0</v>
      </c>
      <c r="O42" s="39" t="s">
        <v>27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4">
        <f>SUM(Table4[[#This Row],[Column8]:[Column10]])</f>
        <v>0</v>
      </c>
      <c r="V42" s="39" t="s">
        <v>27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4">
        <f>SUM(Table4[[#This Row],[Column11]:[Column13]])</f>
        <v>0</v>
      </c>
      <c r="AC42" s="39" t="s">
        <v>27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4">
        <f>SUM(Table4[[#This Row],[Column14]:[Column16]])</f>
        <v>0</v>
      </c>
      <c r="AJ42" s="39" t="s">
        <v>27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f>SUM(Table4[[#This Row],[Column99]:[Column95]])</f>
        <v>0</v>
      </c>
      <c r="AQ42" s="39" t="s">
        <v>27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4">
        <f>SUM(Table4[[#This Row],[Column17]:[Column19]])</f>
        <v>0</v>
      </c>
      <c r="AX42" s="39" t="s">
        <v>27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4">
        <f>SUM(Table4[[#This Row],[Column20]:[Column22]])</f>
        <v>0</v>
      </c>
      <c r="BE42" s="39" t="s">
        <v>27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39">
        <f>SUM(Table4[[#This Row],[Column106]:[Column102]])</f>
        <v>0</v>
      </c>
      <c r="BL42" s="11">
        <v>0</v>
      </c>
      <c r="BM42" s="11">
        <v>0</v>
      </c>
      <c r="BN42" s="11">
        <v>0</v>
      </c>
      <c r="BO42" s="11">
        <v>1</v>
      </c>
      <c r="BP42" s="11">
        <v>0</v>
      </c>
      <c r="BQ42" s="33">
        <f>SUM(Table4[[#This Row],[Column26]:[Column28]])</f>
        <v>1</v>
      </c>
      <c r="BR42" s="11">
        <v>0</v>
      </c>
      <c r="BS42" s="11">
        <v>0</v>
      </c>
      <c r="BT42" s="11">
        <v>0</v>
      </c>
      <c r="BU42" s="11">
        <v>0</v>
      </c>
      <c r="BV42" s="11">
        <v>0</v>
      </c>
      <c r="BW42" s="33">
        <f>SUM(Table4[[#This Row],[Column29]:[Column31]])</f>
        <v>0</v>
      </c>
      <c r="BX42" s="11">
        <v>0</v>
      </c>
      <c r="BY42" s="11">
        <v>0</v>
      </c>
      <c r="BZ42" s="11">
        <v>0</v>
      </c>
      <c r="CA42" s="11">
        <v>0</v>
      </c>
      <c r="CB42" s="11">
        <v>0</v>
      </c>
      <c r="CC42" s="33">
        <f>SUM(Table4[[#This Row],[Column35]:[Column37]])</f>
        <v>0</v>
      </c>
      <c r="CD42" s="11">
        <v>0</v>
      </c>
      <c r="CE42" s="11">
        <v>0</v>
      </c>
      <c r="CF42" s="11">
        <v>0</v>
      </c>
      <c r="CG42" s="11">
        <v>0</v>
      </c>
      <c r="CH42" s="11">
        <v>0</v>
      </c>
      <c r="CI42" s="33">
        <f>SUM(Table4[[#This Row],[Column38]:[Column40]])</f>
        <v>0</v>
      </c>
      <c r="CJ42" s="11">
        <v>0</v>
      </c>
      <c r="CK42" s="11">
        <v>0</v>
      </c>
      <c r="CL42" s="11">
        <v>0</v>
      </c>
      <c r="CM42" s="11">
        <v>0</v>
      </c>
      <c r="CN42" s="11">
        <v>0</v>
      </c>
      <c r="CO42" s="13">
        <f>SUM(Table4[[#This Row],[Column41]:[Column43]])</f>
        <v>0</v>
      </c>
      <c r="CP42" s="11">
        <v>0</v>
      </c>
      <c r="CQ42" s="11">
        <v>0</v>
      </c>
      <c r="CR42" s="11">
        <v>0</v>
      </c>
      <c r="CS42" s="11">
        <v>0</v>
      </c>
      <c r="CT42" s="11">
        <v>0</v>
      </c>
      <c r="CU42" s="13">
        <f>SUM(Table4[[#This Row],[Column44]:[Column46]])</f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3">
        <f>SUM(Table4[[#This Row],[Column47]:[Column49]])</f>
        <v>0</v>
      </c>
    </row>
    <row r="43" spans="1:105" ht="14.25" x14ac:dyDescent="0.25">
      <c r="A43" s="1">
        <v>41331</v>
      </c>
      <c r="B43" s="18">
        <v>7021</v>
      </c>
      <c r="C43" s="18">
        <v>0</v>
      </c>
      <c r="D43" s="18">
        <v>5064</v>
      </c>
      <c r="E43" s="18">
        <v>3806</v>
      </c>
      <c r="F43" s="18">
        <v>0</v>
      </c>
      <c r="G43" s="18">
        <f>SUM(Table4[[#This Row],[Column2]:[Column4]])</f>
        <v>15891</v>
      </c>
      <c r="H43" s="39">
        <v>36.18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4">
        <f>SUM(Table4[[#This Row],[Column5]:[Column7]])</f>
        <v>0</v>
      </c>
      <c r="O43" s="39" t="s">
        <v>27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4">
        <f>SUM(Table4[[#This Row],[Column8]:[Column10]])</f>
        <v>0</v>
      </c>
      <c r="V43" s="39" t="s">
        <v>27</v>
      </c>
      <c r="W43" s="11">
        <v>2</v>
      </c>
      <c r="X43" s="11">
        <v>0</v>
      </c>
      <c r="Y43" s="11">
        <v>0</v>
      </c>
      <c r="Z43" s="11">
        <v>1</v>
      </c>
      <c r="AA43" s="11">
        <v>0</v>
      </c>
      <c r="AB43" s="14">
        <f>SUM(Table4[[#This Row],[Column11]:[Column13]])</f>
        <v>3</v>
      </c>
      <c r="AC43" s="39">
        <v>82.6666666666667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4">
        <f>SUM(Table4[[#This Row],[Column14]:[Column16]])</f>
        <v>0</v>
      </c>
      <c r="AJ43" s="39" t="s">
        <v>27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f>SUM(Table4[[#This Row],[Column99]:[Column95]])</f>
        <v>0</v>
      </c>
      <c r="AQ43" s="39" t="s">
        <v>27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4">
        <f>SUM(Table4[[#This Row],[Column17]:[Column19]])</f>
        <v>0</v>
      </c>
      <c r="AX43" s="39" t="s">
        <v>27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4">
        <f>SUM(Table4[[#This Row],[Column20]:[Column22]])</f>
        <v>0</v>
      </c>
      <c r="BE43" s="39" t="s">
        <v>27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39">
        <f>SUM(Table4[[#This Row],[Column106]:[Column102]])</f>
        <v>0</v>
      </c>
      <c r="BL43" s="11">
        <v>0</v>
      </c>
      <c r="BM43" s="11">
        <v>0</v>
      </c>
      <c r="BN43" s="11">
        <v>0</v>
      </c>
      <c r="BO43" s="11">
        <v>0</v>
      </c>
      <c r="BP43" s="11">
        <v>0</v>
      </c>
      <c r="BQ43" s="33">
        <f>SUM(Table4[[#This Row],[Column26]:[Column28]])</f>
        <v>0</v>
      </c>
      <c r="BR43" s="11">
        <v>0</v>
      </c>
      <c r="BS43" s="11">
        <v>0</v>
      </c>
      <c r="BT43" s="11">
        <v>0</v>
      </c>
      <c r="BU43" s="11">
        <v>0</v>
      </c>
      <c r="BV43" s="11">
        <v>0</v>
      </c>
      <c r="BW43" s="33">
        <f>SUM(Table4[[#This Row],[Column29]:[Column31]])</f>
        <v>0</v>
      </c>
      <c r="BX43" s="11">
        <v>0</v>
      </c>
      <c r="BY43" s="11">
        <v>0</v>
      </c>
      <c r="BZ43" s="11">
        <v>0</v>
      </c>
      <c r="CA43" s="11">
        <v>0</v>
      </c>
      <c r="CB43" s="11">
        <v>0</v>
      </c>
      <c r="CC43" s="33">
        <f>SUM(Table4[[#This Row],[Column35]:[Column37]])</f>
        <v>0</v>
      </c>
      <c r="CD43" s="11">
        <v>0</v>
      </c>
      <c r="CE43" s="11">
        <v>0</v>
      </c>
      <c r="CF43" s="11">
        <v>0</v>
      </c>
      <c r="CG43" s="11">
        <v>0</v>
      </c>
      <c r="CH43" s="11">
        <v>0</v>
      </c>
      <c r="CI43" s="33">
        <f>SUM(Table4[[#This Row],[Column38]:[Column40]])</f>
        <v>0</v>
      </c>
      <c r="CJ43" s="11">
        <v>1</v>
      </c>
      <c r="CK43" s="11">
        <v>0</v>
      </c>
      <c r="CL43" s="11">
        <v>0</v>
      </c>
      <c r="CM43" s="11">
        <v>2</v>
      </c>
      <c r="CN43" s="11">
        <v>0</v>
      </c>
      <c r="CO43" s="13">
        <f>SUM(Table4[[#This Row],[Column41]:[Column43]])</f>
        <v>3</v>
      </c>
      <c r="CP43" s="11">
        <v>0</v>
      </c>
      <c r="CQ43" s="11">
        <v>0</v>
      </c>
      <c r="CR43" s="11">
        <v>0</v>
      </c>
      <c r="CS43" s="11">
        <v>0</v>
      </c>
      <c r="CT43" s="11">
        <v>0</v>
      </c>
      <c r="CU43" s="13">
        <f>SUM(Table4[[#This Row],[Column44]:[Column46]])</f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3">
        <f>SUM(Table4[[#This Row],[Column47]:[Column49]])</f>
        <v>0</v>
      </c>
    </row>
    <row r="44" spans="1:105" ht="14.25" x14ac:dyDescent="0.25">
      <c r="A44" s="1">
        <v>41332</v>
      </c>
      <c r="B44" s="18">
        <v>5955</v>
      </c>
      <c r="C44" s="18">
        <v>0</v>
      </c>
      <c r="D44" s="18">
        <v>4549</v>
      </c>
      <c r="E44" s="18">
        <v>2159</v>
      </c>
      <c r="F44" s="18">
        <v>0</v>
      </c>
      <c r="G44" s="18">
        <f>SUM(Table4[[#This Row],[Column2]:[Column4]])</f>
        <v>12663</v>
      </c>
      <c r="H44" s="39">
        <v>36.5133333333333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4">
        <f>SUM(Table4[[#This Row],[Column5]:[Column7]])</f>
        <v>0</v>
      </c>
      <c r="O44" s="39" t="s">
        <v>27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4">
        <f>SUM(Table4[[#This Row],[Column8]:[Column10]])</f>
        <v>0</v>
      </c>
      <c r="V44" s="39" t="s">
        <v>27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4">
        <f>SUM(Table4[[#This Row],[Column11]:[Column13]])</f>
        <v>0</v>
      </c>
      <c r="AC44" s="39" t="s">
        <v>27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4">
        <f>SUM(Table4[[#This Row],[Column14]:[Column16]])</f>
        <v>0</v>
      </c>
      <c r="AJ44" s="39" t="s">
        <v>27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f>SUM(Table4[[#This Row],[Column99]:[Column95]])</f>
        <v>0</v>
      </c>
      <c r="AQ44" s="39" t="s">
        <v>27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4">
        <f>SUM(Table4[[#This Row],[Column17]:[Column19]])</f>
        <v>0</v>
      </c>
      <c r="AX44" s="39" t="s">
        <v>27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4">
        <f>SUM(Table4[[#This Row],[Column20]:[Column22]])</f>
        <v>0</v>
      </c>
      <c r="BE44" s="39" t="s">
        <v>27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39">
        <f>SUM(Table4[[#This Row],[Column106]:[Column102]])</f>
        <v>0</v>
      </c>
      <c r="BL44" s="11">
        <v>222</v>
      </c>
      <c r="BM44" s="11">
        <v>0</v>
      </c>
      <c r="BN44" s="11">
        <v>82</v>
      </c>
      <c r="BO44" s="11">
        <v>60</v>
      </c>
      <c r="BP44" s="11">
        <v>0</v>
      </c>
      <c r="BQ44" s="33">
        <f>SUM(Table4[[#This Row],[Column26]:[Column28]])</f>
        <v>364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  <c r="BW44" s="33">
        <f>SUM(Table4[[#This Row],[Column29]:[Column31]])</f>
        <v>0</v>
      </c>
      <c r="BX44" s="11">
        <v>0</v>
      </c>
      <c r="BY44" s="11">
        <v>0</v>
      </c>
      <c r="BZ44" s="11">
        <v>0</v>
      </c>
      <c r="CA44" s="11">
        <v>0</v>
      </c>
      <c r="CB44" s="11">
        <v>0</v>
      </c>
      <c r="CC44" s="33">
        <f>SUM(Table4[[#This Row],[Column35]:[Column37]])</f>
        <v>0</v>
      </c>
      <c r="CD44" s="11">
        <v>0</v>
      </c>
      <c r="CE44" s="11">
        <v>0</v>
      </c>
      <c r="CF44" s="11">
        <v>0</v>
      </c>
      <c r="CG44" s="11">
        <v>0</v>
      </c>
      <c r="CH44" s="11">
        <v>0</v>
      </c>
      <c r="CI44" s="33">
        <f>SUM(Table4[[#This Row],[Column38]:[Column40]])</f>
        <v>0</v>
      </c>
      <c r="CJ44" s="11">
        <v>1</v>
      </c>
      <c r="CK44" s="11">
        <v>0</v>
      </c>
      <c r="CL44" s="11">
        <v>0</v>
      </c>
      <c r="CM44" s="11">
        <v>0</v>
      </c>
      <c r="CN44" s="11">
        <v>0</v>
      </c>
      <c r="CO44" s="13">
        <f>SUM(Table4[[#This Row],[Column41]:[Column43]])</f>
        <v>1</v>
      </c>
      <c r="CP44" s="11">
        <v>0</v>
      </c>
      <c r="CQ44" s="11">
        <v>0</v>
      </c>
      <c r="CR44" s="11">
        <v>0</v>
      </c>
      <c r="CS44" s="11">
        <v>0</v>
      </c>
      <c r="CT44" s="11">
        <v>0</v>
      </c>
      <c r="CU44" s="13">
        <f>SUM(Table4[[#This Row],[Column44]:[Column46]])</f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3">
        <f>SUM(Table4[[#This Row],[Column47]:[Column49]])</f>
        <v>0</v>
      </c>
    </row>
    <row r="45" spans="1:105" ht="14.25" x14ac:dyDescent="0.25">
      <c r="A45" s="1">
        <v>41333</v>
      </c>
      <c r="B45" s="18">
        <v>1667</v>
      </c>
      <c r="C45" s="18">
        <v>0</v>
      </c>
      <c r="D45" s="18">
        <v>1042</v>
      </c>
      <c r="E45" s="18">
        <v>507</v>
      </c>
      <c r="F45" s="18">
        <v>0</v>
      </c>
      <c r="G45" s="18">
        <f>SUM(Table4[[#This Row],[Column2]:[Column4]])</f>
        <v>3216</v>
      </c>
      <c r="H45" s="39">
        <v>36.363333333333301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4">
        <f>SUM(Table4[[#This Row],[Column5]:[Column7]])</f>
        <v>0</v>
      </c>
      <c r="O45" s="39" t="s">
        <v>27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4">
        <f>SUM(Table4[[#This Row],[Column8]:[Column10]])</f>
        <v>0</v>
      </c>
      <c r="V45" s="39" t="s">
        <v>27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4">
        <f>SUM(Table4[[#This Row],[Column11]:[Column13]])</f>
        <v>0</v>
      </c>
      <c r="AC45" s="39" t="s">
        <v>27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4">
        <f>SUM(Table4[[#This Row],[Column14]:[Column16]])</f>
        <v>0</v>
      </c>
      <c r="AJ45" s="39" t="s">
        <v>27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f>SUM(Table4[[#This Row],[Column99]:[Column95]])</f>
        <v>0</v>
      </c>
      <c r="AQ45" s="39" t="s">
        <v>27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4">
        <f>SUM(Table4[[#This Row],[Column17]:[Column19]])</f>
        <v>0</v>
      </c>
      <c r="AX45" s="39" t="s">
        <v>27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4">
        <f>SUM(Table4[[#This Row],[Column20]:[Column22]])</f>
        <v>0</v>
      </c>
      <c r="BE45" s="39" t="s">
        <v>27</v>
      </c>
      <c r="BF45" s="12">
        <v>0</v>
      </c>
      <c r="BG45" s="12">
        <v>0</v>
      </c>
      <c r="BH45" s="12">
        <v>0</v>
      </c>
      <c r="BI45" s="12">
        <v>0</v>
      </c>
      <c r="BJ45" s="12">
        <v>0</v>
      </c>
      <c r="BK45" s="39">
        <f>SUM(Table4[[#This Row],[Column106]:[Column102]])</f>
        <v>0</v>
      </c>
      <c r="BL45" s="11">
        <v>10</v>
      </c>
      <c r="BM45" s="11">
        <v>0</v>
      </c>
      <c r="BN45" s="11">
        <v>3</v>
      </c>
      <c r="BO45" s="11">
        <v>4</v>
      </c>
      <c r="BP45" s="11">
        <v>0</v>
      </c>
      <c r="BQ45" s="33">
        <f>SUM(Table4[[#This Row],[Column26]:[Column28]])</f>
        <v>17</v>
      </c>
      <c r="BR45" s="11">
        <v>0</v>
      </c>
      <c r="BS45" s="11">
        <v>0</v>
      </c>
      <c r="BT45" s="11">
        <v>0</v>
      </c>
      <c r="BU45" s="11">
        <v>0</v>
      </c>
      <c r="BV45" s="11">
        <v>0</v>
      </c>
      <c r="BW45" s="33">
        <f>SUM(Table4[[#This Row],[Column29]:[Column31]])</f>
        <v>0</v>
      </c>
      <c r="BX45" s="11">
        <v>0</v>
      </c>
      <c r="BY45" s="11">
        <v>0</v>
      </c>
      <c r="BZ45" s="11">
        <v>0</v>
      </c>
      <c r="CA45" s="11">
        <v>0</v>
      </c>
      <c r="CB45" s="11">
        <v>0</v>
      </c>
      <c r="CC45" s="33">
        <f>SUM(Table4[[#This Row],[Column35]:[Column37]])</f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0</v>
      </c>
      <c r="CI45" s="33">
        <f>SUM(Table4[[#This Row],[Column38]:[Column40]])</f>
        <v>0</v>
      </c>
      <c r="CJ45" s="11">
        <v>0</v>
      </c>
      <c r="CK45" s="11">
        <v>0</v>
      </c>
      <c r="CL45" s="11">
        <v>0</v>
      </c>
      <c r="CM45" s="11">
        <v>0</v>
      </c>
      <c r="CN45" s="11">
        <v>0</v>
      </c>
      <c r="CO45" s="13">
        <f>SUM(Table4[[#This Row],[Column41]:[Column43]])</f>
        <v>0</v>
      </c>
      <c r="CP45" s="11">
        <v>0</v>
      </c>
      <c r="CQ45" s="11">
        <v>0</v>
      </c>
      <c r="CR45" s="11">
        <v>0</v>
      </c>
      <c r="CS45" s="11">
        <v>1</v>
      </c>
      <c r="CT45" s="11">
        <v>0</v>
      </c>
      <c r="CU45" s="13">
        <f>SUM(Table4[[#This Row],[Column44]:[Column46]])</f>
        <v>1</v>
      </c>
      <c r="CV45" s="11">
        <v>1</v>
      </c>
      <c r="CW45" s="11">
        <v>0</v>
      </c>
      <c r="CX45" s="11">
        <v>0</v>
      </c>
      <c r="CY45" s="11">
        <v>0</v>
      </c>
      <c r="CZ45" s="11">
        <v>0</v>
      </c>
      <c r="DA45" s="13">
        <f>SUM(Table4[[#This Row],[Column47]:[Column49]])</f>
        <v>1</v>
      </c>
    </row>
    <row r="46" spans="1:105" ht="14.25" x14ac:dyDescent="0.25">
      <c r="A46" s="1">
        <v>41334</v>
      </c>
      <c r="B46" s="18">
        <v>4998</v>
      </c>
      <c r="C46" s="18">
        <v>0</v>
      </c>
      <c r="D46" s="18">
        <v>3766</v>
      </c>
      <c r="E46" s="18">
        <v>1582</v>
      </c>
      <c r="F46" s="18">
        <v>0</v>
      </c>
      <c r="G46" s="18">
        <f>SUM(Table4[[#This Row],[Column2]:[Column4]])</f>
        <v>10346</v>
      </c>
      <c r="H46" s="39">
        <v>36.3466666666667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4">
        <f>SUM(Table4[[#This Row],[Column5]:[Column7]])</f>
        <v>0</v>
      </c>
      <c r="O46" s="39" t="s">
        <v>27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4">
        <f>SUM(Table4[[#This Row],[Column8]:[Column10]])</f>
        <v>0</v>
      </c>
      <c r="V46" s="39" t="s">
        <v>27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4">
        <f>SUM(Table4[[#This Row],[Column11]:[Column13]])</f>
        <v>0</v>
      </c>
      <c r="AC46" s="39" t="s">
        <v>27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4">
        <f>SUM(Table4[[#This Row],[Column14]:[Column16]])</f>
        <v>0</v>
      </c>
      <c r="AJ46" s="39" t="s">
        <v>27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f>SUM(Table4[[#This Row],[Column99]:[Column95]])</f>
        <v>0</v>
      </c>
      <c r="AQ46" s="39" t="s">
        <v>27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4">
        <f>SUM(Table4[[#This Row],[Column17]:[Column19]])</f>
        <v>0</v>
      </c>
      <c r="AX46" s="39" t="s">
        <v>27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4">
        <f>SUM(Table4[[#This Row],[Column20]:[Column22]])</f>
        <v>0</v>
      </c>
      <c r="BE46" s="39" t="s">
        <v>27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39">
        <f>SUM(Table4[[#This Row],[Column106]:[Column102]])</f>
        <v>0</v>
      </c>
      <c r="BL46" s="11">
        <v>1</v>
      </c>
      <c r="BM46" s="11">
        <v>0</v>
      </c>
      <c r="BN46" s="11">
        <v>0</v>
      </c>
      <c r="BO46" s="11">
        <v>1</v>
      </c>
      <c r="BP46" s="11">
        <v>0</v>
      </c>
      <c r="BQ46" s="33">
        <f>SUM(Table4[[#This Row],[Column26]:[Column28]])</f>
        <v>2</v>
      </c>
      <c r="BR46" s="11">
        <v>0</v>
      </c>
      <c r="BS46" s="11">
        <v>0</v>
      </c>
      <c r="BT46" s="11">
        <v>0</v>
      </c>
      <c r="BU46" s="11">
        <v>0</v>
      </c>
      <c r="BV46" s="11">
        <v>0</v>
      </c>
      <c r="BW46" s="33">
        <f>SUM(Table4[[#This Row],[Column29]:[Column31]])</f>
        <v>0</v>
      </c>
      <c r="BX46" s="11">
        <v>0</v>
      </c>
      <c r="BY46" s="11">
        <v>0</v>
      </c>
      <c r="BZ46" s="11">
        <v>0</v>
      </c>
      <c r="CA46" s="11">
        <v>0</v>
      </c>
      <c r="CB46" s="11">
        <v>0</v>
      </c>
      <c r="CC46" s="33">
        <f>SUM(Table4[[#This Row],[Column35]:[Column37]])</f>
        <v>0</v>
      </c>
      <c r="CD46" s="11">
        <v>0</v>
      </c>
      <c r="CE46" s="11">
        <v>0</v>
      </c>
      <c r="CF46" s="11">
        <v>0</v>
      </c>
      <c r="CG46" s="11">
        <v>0</v>
      </c>
      <c r="CH46" s="11">
        <v>0</v>
      </c>
      <c r="CI46" s="33">
        <f>SUM(Table4[[#This Row],[Column38]:[Column40]])</f>
        <v>0</v>
      </c>
      <c r="CJ46" s="11">
        <v>0</v>
      </c>
      <c r="CK46" s="11">
        <v>0</v>
      </c>
      <c r="CL46" s="11">
        <v>0</v>
      </c>
      <c r="CM46" s="11">
        <v>0</v>
      </c>
      <c r="CN46" s="11">
        <v>0</v>
      </c>
      <c r="CO46" s="13">
        <f>SUM(Table4[[#This Row],[Column41]:[Column43]])</f>
        <v>0</v>
      </c>
      <c r="CP46" s="11">
        <v>0</v>
      </c>
      <c r="CQ46" s="11">
        <v>0</v>
      </c>
      <c r="CR46" s="11">
        <v>0</v>
      </c>
      <c r="CS46" s="11">
        <v>0</v>
      </c>
      <c r="CT46" s="11">
        <v>0</v>
      </c>
      <c r="CU46" s="13">
        <f>SUM(Table4[[#This Row],[Column44]:[Column46]])</f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3">
        <f>SUM(Table4[[#This Row],[Column47]:[Column49]])</f>
        <v>0</v>
      </c>
    </row>
    <row r="47" spans="1:105" ht="14.25" x14ac:dyDescent="0.25">
      <c r="A47" s="1">
        <v>41335</v>
      </c>
      <c r="B47" s="18">
        <v>1445</v>
      </c>
      <c r="C47" s="18">
        <v>0</v>
      </c>
      <c r="D47" s="18">
        <v>934</v>
      </c>
      <c r="E47" s="18">
        <v>315</v>
      </c>
      <c r="F47" s="18">
        <v>0</v>
      </c>
      <c r="G47" s="18">
        <f>SUM(Table4[[#This Row],[Column2]:[Column4]])</f>
        <v>2694</v>
      </c>
      <c r="H47" s="39">
        <v>36.536666666666697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4">
        <f>SUM(Table4[[#This Row],[Column5]:[Column7]])</f>
        <v>0</v>
      </c>
      <c r="O47" s="39" t="s">
        <v>27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4">
        <f>SUM(Table4[[#This Row],[Column8]:[Column10]])</f>
        <v>0</v>
      </c>
      <c r="V47" s="39" t="s">
        <v>27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4">
        <f>SUM(Table4[[#This Row],[Column11]:[Column13]])</f>
        <v>0</v>
      </c>
      <c r="AC47" s="39" t="s">
        <v>27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4">
        <f>SUM(Table4[[#This Row],[Column14]:[Column16]])</f>
        <v>0</v>
      </c>
      <c r="AJ47" s="39" t="s">
        <v>27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f>SUM(Table4[[#This Row],[Column99]:[Column95]])</f>
        <v>0</v>
      </c>
      <c r="AQ47" s="39" t="s">
        <v>27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4">
        <f>SUM(Table4[[#This Row],[Column17]:[Column19]])</f>
        <v>0</v>
      </c>
      <c r="AX47" s="39" t="s">
        <v>27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4">
        <f>SUM(Table4[[#This Row],[Column20]:[Column22]])</f>
        <v>0</v>
      </c>
      <c r="BE47" s="39" t="s">
        <v>27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39">
        <f>SUM(Table4[[#This Row],[Column106]:[Column102]])</f>
        <v>0</v>
      </c>
      <c r="BL47" s="11">
        <v>1</v>
      </c>
      <c r="BM47" s="11">
        <v>0</v>
      </c>
      <c r="BN47" s="11">
        <v>1</v>
      </c>
      <c r="BO47" s="11">
        <v>0</v>
      </c>
      <c r="BP47" s="11">
        <v>0</v>
      </c>
      <c r="BQ47" s="33">
        <f>SUM(Table4[[#This Row],[Column26]:[Column28]])</f>
        <v>2</v>
      </c>
      <c r="BR47" s="11">
        <v>0</v>
      </c>
      <c r="BS47" s="11">
        <v>0</v>
      </c>
      <c r="BT47" s="11">
        <v>0</v>
      </c>
      <c r="BU47" s="11">
        <v>0</v>
      </c>
      <c r="BV47" s="11">
        <v>0</v>
      </c>
      <c r="BW47" s="33">
        <f>SUM(Table4[[#This Row],[Column29]:[Column31]])</f>
        <v>0</v>
      </c>
      <c r="BX47" s="11">
        <v>0</v>
      </c>
      <c r="BY47" s="11">
        <v>0</v>
      </c>
      <c r="BZ47" s="11">
        <v>0</v>
      </c>
      <c r="CA47" s="11">
        <v>0</v>
      </c>
      <c r="CB47" s="11">
        <v>0</v>
      </c>
      <c r="CC47" s="33">
        <f>SUM(Table4[[#This Row],[Column35]:[Column37]])</f>
        <v>0</v>
      </c>
      <c r="CD47" s="11">
        <v>0</v>
      </c>
      <c r="CE47" s="11">
        <v>0</v>
      </c>
      <c r="CF47" s="11">
        <v>0</v>
      </c>
      <c r="CG47" s="11">
        <v>0</v>
      </c>
      <c r="CH47" s="11">
        <v>0</v>
      </c>
      <c r="CI47" s="33">
        <f>SUM(Table4[[#This Row],[Column38]:[Column40]])</f>
        <v>0</v>
      </c>
      <c r="CJ47" s="11">
        <v>1</v>
      </c>
      <c r="CK47" s="11">
        <v>0</v>
      </c>
      <c r="CL47" s="11">
        <v>0</v>
      </c>
      <c r="CM47" s="11">
        <v>0</v>
      </c>
      <c r="CN47" s="11">
        <v>0</v>
      </c>
      <c r="CO47" s="13">
        <f>SUM(Table4[[#This Row],[Column41]:[Column43]])</f>
        <v>1</v>
      </c>
      <c r="CP47" s="11">
        <v>0</v>
      </c>
      <c r="CQ47" s="11">
        <v>0</v>
      </c>
      <c r="CR47" s="11">
        <v>0</v>
      </c>
      <c r="CS47" s="11">
        <v>0</v>
      </c>
      <c r="CT47" s="11">
        <v>0</v>
      </c>
      <c r="CU47" s="13">
        <f>SUM(Table4[[#This Row],[Column44]:[Column46]])</f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3">
        <f>SUM(Table4[[#This Row],[Column47]:[Column49]])</f>
        <v>0</v>
      </c>
    </row>
    <row r="48" spans="1:105" x14ac:dyDescent="0.25">
      <c r="A48" s="1">
        <v>41336</v>
      </c>
      <c r="B48" s="18">
        <v>456</v>
      </c>
      <c r="C48" s="18">
        <v>0</v>
      </c>
      <c r="D48" s="18">
        <v>232</v>
      </c>
      <c r="E48" s="18">
        <v>91</v>
      </c>
      <c r="F48" s="18">
        <v>0</v>
      </c>
      <c r="G48" s="18">
        <f>SUM(Table4[[#This Row],[Column2]:[Column4]])</f>
        <v>779</v>
      </c>
      <c r="H48" s="39">
        <v>36.5429553264605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4">
        <f>SUM(Table4[[#This Row],[Column5]:[Column7]])</f>
        <v>0</v>
      </c>
      <c r="O48" s="39" t="s">
        <v>27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4">
        <f>SUM(Table4[[#This Row],[Column8]:[Column10]])</f>
        <v>0</v>
      </c>
      <c r="V48" s="39" t="s">
        <v>27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4">
        <f>SUM(Table4[[#This Row],[Column11]:[Column13]])</f>
        <v>0</v>
      </c>
      <c r="AC48" s="39" t="s">
        <v>27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4">
        <f>SUM(Table4[[#This Row],[Column14]:[Column16]])</f>
        <v>0</v>
      </c>
      <c r="AJ48" s="39" t="s">
        <v>27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f>SUM(Table4[[#This Row],[Column99]:[Column95]])</f>
        <v>0</v>
      </c>
      <c r="AQ48" s="39" t="s">
        <v>27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4">
        <f>SUM(Table4[[#This Row],[Column17]:[Column19]])</f>
        <v>0</v>
      </c>
      <c r="AX48" s="39" t="s">
        <v>27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4">
        <f>SUM(Table4[[#This Row],[Column20]:[Column22]])</f>
        <v>0</v>
      </c>
      <c r="BE48" s="39" t="s">
        <v>27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39">
        <f>SUM(Table4[[#This Row],[Column106]:[Column102]])</f>
        <v>0</v>
      </c>
      <c r="BL48" s="11">
        <v>0</v>
      </c>
      <c r="BM48" s="11">
        <v>0</v>
      </c>
      <c r="BN48" s="11">
        <v>0</v>
      </c>
      <c r="BO48" s="11">
        <v>1</v>
      </c>
      <c r="BP48" s="11">
        <v>0</v>
      </c>
      <c r="BQ48" s="33">
        <f>SUM(Table4[[#This Row],[Column26]:[Column28]])</f>
        <v>1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33">
        <f>SUM(Table4[[#This Row],[Column29]:[Column31]])</f>
        <v>0</v>
      </c>
      <c r="BX48" s="11">
        <v>0</v>
      </c>
      <c r="BY48" s="11">
        <v>0</v>
      </c>
      <c r="BZ48" s="11">
        <v>0</v>
      </c>
      <c r="CA48" s="11">
        <v>0</v>
      </c>
      <c r="CB48" s="11">
        <v>0</v>
      </c>
      <c r="CC48" s="33">
        <f>SUM(Table4[[#This Row],[Column35]:[Column37]])</f>
        <v>0</v>
      </c>
      <c r="CD48" s="11">
        <v>0</v>
      </c>
      <c r="CE48" s="11">
        <v>0</v>
      </c>
      <c r="CF48" s="11">
        <v>0</v>
      </c>
      <c r="CG48" s="11">
        <v>0</v>
      </c>
      <c r="CH48" s="11">
        <v>0</v>
      </c>
      <c r="CI48" s="33">
        <f>SUM(Table4[[#This Row],[Column38]:[Column40]])</f>
        <v>0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3">
        <f>SUM(Table4[[#This Row],[Column41]:[Column43]])</f>
        <v>0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  <c r="CU48" s="13">
        <f>SUM(Table4[[#This Row],[Column44]:[Column46]])</f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3">
        <f>SUM(Table4[[#This Row],[Column47]:[Column49]])</f>
        <v>0</v>
      </c>
    </row>
    <row r="49" spans="1:105" x14ac:dyDescent="0.25">
      <c r="A49" s="1">
        <v>41337</v>
      </c>
      <c r="B49" s="18">
        <v>967</v>
      </c>
      <c r="C49" s="18">
        <v>0</v>
      </c>
      <c r="D49" s="18">
        <v>0</v>
      </c>
      <c r="E49" s="18">
        <v>456</v>
      </c>
      <c r="F49" s="18">
        <v>0</v>
      </c>
      <c r="G49" s="18">
        <f>SUM(Table4[[#This Row],[Column2]:[Column4]])</f>
        <v>1423</v>
      </c>
      <c r="H49" s="39">
        <v>36.549999999999997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4">
        <f>SUM(Table4[[#This Row],[Column5]:[Column7]])</f>
        <v>0</v>
      </c>
      <c r="O49" s="39" t="s">
        <v>27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4">
        <f>SUM(Table4[[#This Row],[Column8]:[Column10]])</f>
        <v>0</v>
      </c>
      <c r="V49" s="39" t="s">
        <v>27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4">
        <f>SUM(Table4[[#This Row],[Column11]:[Column13]])</f>
        <v>0</v>
      </c>
      <c r="AC49" s="39" t="s">
        <v>27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4">
        <f>SUM(Table4[[#This Row],[Column14]:[Column16]])</f>
        <v>0</v>
      </c>
      <c r="AJ49" s="39" t="s">
        <v>27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f>SUM(Table4[[#This Row],[Column99]:[Column95]])</f>
        <v>0</v>
      </c>
      <c r="AQ49" s="39" t="s">
        <v>27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4">
        <f>SUM(Table4[[#This Row],[Column17]:[Column19]])</f>
        <v>0</v>
      </c>
      <c r="AX49" s="39" t="s">
        <v>27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4">
        <f>SUM(Table4[[#This Row],[Column20]:[Column22]])</f>
        <v>0</v>
      </c>
      <c r="BE49" s="39" t="s">
        <v>27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39">
        <f>SUM(Table4[[#This Row],[Column106]:[Column102]])</f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33">
        <f>SUM(Table4[[#This Row],[Column26]:[Column28]])</f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  <c r="BW49" s="33">
        <f>SUM(Table4[[#This Row],[Column29]:[Column31]])</f>
        <v>0</v>
      </c>
      <c r="BX49" s="11">
        <v>0</v>
      </c>
      <c r="BY49" s="11">
        <v>0</v>
      </c>
      <c r="BZ49" s="11">
        <v>0</v>
      </c>
      <c r="CA49" s="11">
        <v>0</v>
      </c>
      <c r="CB49" s="11">
        <v>0</v>
      </c>
      <c r="CC49" s="33">
        <f>SUM(Table4[[#This Row],[Column35]:[Column37]])</f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33">
        <f>SUM(Table4[[#This Row],[Column38]:[Column40]])</f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3">
        <f>SUM(Table4[[#This Row],[Column41]:[Column43]])</f>
        <v>0</v>
      </c>
      <c r="CP49" s="11">
        <v>0</v>
      </c>
      <c r="CQ49" s="11">
        <v>0</v>
      </c>
      <c r="CR49" s="11">
        <v>0</v>
      </c>
      <c r="CS49" s="11">
        <v>0</v>
      </c>
      <c r="CT49" s="11">
        <v>0</v>
      </c>
      <c r="CU49" s="13">
        <f>SUM(Table4[[#This Row],[Column44]:[Column46]])</f>
        <v>0</v>
      </c>
      <c r="CV49" s="11">
        <v>2</v>
      </c>
      <c r="CW49" s="11">
        <v>0</v>
      </c>
      <c r="CX49" s="11">
        <v>0</v>
      </c>
      <c r="CY49" s="11">
        <v>0</v>
      </c>
      <c r="CZ49" s="11">
        <v>0</v>
      </c>
      <c r="DA49" s="13">
        <f>SUM(Table4[[#This Row],[Column47]:[Column49]])</f>
        <v>2</v>
      </c>
    </row>
    <row r="50" spans="1:105" x14ac:dyDescent="0.25">
      <c r="A50" s="1">
        <v>41338</v>
      </c>
      <c r="B50" s="17"/>
      <c r="C50" s="17"/>
      <c r="D50" s="17"/>
      <c r="E50" s="17"/>
      <c r="F50" s="17"/>
      <c r="G50" s="17"/>
      <c r="H50" s="41"/>
      <c r="I50" s="9"/>
      <c r="J50" s="9"/>
      <c r="K50" s="9"/>
      <c r="L50" s="9"/>
      <c r="M50" s="9"/>
      <c r="N50" s="15"/>
      <c r="O50" s="41"/>
      <c r="P50" s="9"/>
      <c r="Q50" s="9"/>
      <c r="R50" s="9"/>
      <c r="S50" s="9"/>
      <c r="T50" s="9"/>
      <c r="U50" s="15"/>
      <c r="V50" s="41"/>
      <c r="W50" s="9"/>
      <c r="X50" s="9"/>
      <c r="Y50" s="9"/>
      <c r="Z50" s="9"/>
      <c r="AA50" s="9"/>
      <c r="AB50" s="15"/>
      <c r="AC50" s="41"/>
      <c r="AD50" s="9"/>
      <c r="AE50" s="9"/>
      <c r="AF50" s="9"/>
      <c r="AG50" s="9"/>
      <c r="AH50" s="9"/>
      <c r="AI50" s="15"/>
      <c r="AJ50" s="41"/>
      <c r="AK50" s="10"/>
      <c r="AL50" s="10"/>
      <c r="AM50" s="10"/>
      <c r="AN50" s="10"/>
      <c r="AO50" s="10"/>
      <c r="AP50" s="10"/>
      <c r="AQ50" s="41"/>
      <c r="AR50" s="9"/>
      <c r="AS50" s="9"/>
      <c r="AT50" s="9"/>
      <c r="AU50" s="9"/>
      <c r="AV50" s="9"/>
      <c r="AW50" s="15"/>
      <c r="AX50" s="41"/>
      <c r="AY50" s="9"/>
      <c r="AZ50" s="9"/>
      <c r="BA50" s="9"/>
      <c r="BB50" s="9"/>
      <c r="BC50" s="9"/>
      <c r="BD50" s="15"/>
      <c r="BE50" s="41"/>
      <c r="BF50" s="10"/>
      <c r="BG50" s="10"/>
      <c r="BH50" s="10"/>
      <c r="BI50" s="10"/>
      <c r="BJ50" s="10"/>
      <c r="BK50" s="41"/>
      <c r="BL50" s="9"/>
      <c r="BM50" s="9"/>
      <c r="BN50" s="9"/>
      <c r="BO50" s="9"/>
      <c r="BP50" s="9"/>
      <c r="BQ50" s="43"/>
      <c r="BR50" s="9"/>
      <c r="BS50" s="9"/>
      <c r="BT50" s="9"/>
      <c r="BU50" s="9"/>
      <c r="BV50" s="9"/>
      <c r="BW50" s="43"/>
      <c r="BX50" s="9"/>
      <c r="BY50" s="9"/>
      <c r="BZ50" s="9"/>
      <c r="CA50" s="9"/>
      <c r="CB50" s="9"/>
      <c r="CC50" s="43"/>
      <c r="CD50" s="9"/>
      <c r="CE50" s="9"/>
      <c r="CF50" s="9"/>
      <c r="CG50" s="9"/>
      <c r="CH50" s="9"/>
      <c r="CI50" s="43"/>
      <c r="CJ50" s="9"/>
      <c r="CK50" s="9"/>
      <c r="CL50" s="9"/>
      <c r="CM50" s="9"/>
      <c r="CN50" s="9"/>
      <c r="CO50" s="16"/>
      <c r="CP50" s="9"/>
      <c r="CQ50" s="9"/>
      <c r="CR50" s="9"/>
      <c r="CS50" s="9"/>
      <c r="CT50" s="9"/>
      <c r="CU50" s="16"/>
      <c r="CV50" s="9"/>
      <c r="CW50" s="9"/>
      <c r="CX50" s="9"/>
      <c r="CY50" s="9"/>
      <c r="CZ50" s="9"/>
      <c r="DA50" s="16"/>
    </row>
    <row r="51" spans="1:105" x14ac:dyDescent="0.25">
      <c r="A51" s="1">
        <v>41339</v>
      </c>
      <c r="B51" s="18">
        <v>514</v>
      </c>
      <c r="C51" s="18">
        <v>0</v>
      </c>
      <c r="D51" s="18">
        <v>200</v>
      </c>
      <c r="E51" s="18">
        <v>162</v>
      </c>
      <c r="F51" s="18">
        <v>0</v>
      </c>
      <c r="G51" s="18">
        <f>SUM(Table4[[#This Row],[Column2]:[Column4]])</f>
        <v>876</v>
      </c>
      <c r="H51" s="39">
        <v>36.356666666666698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4">
        <f>SUM(Table4[[#This Row],[Column5]:[Column7]])</f>
        <v>0</v>
      </c>
      <c r="O51" s="39" t="s">
        <v>27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4">
        <f>SUM(Table4[[#This Row],[Column8]:[Column10]])</f>
        <v>0</v>
      </c>
      <c r="V51" s="39" t="s">
        <v>27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4">
        <f>SUM(Table4[[#This Row],[Column11]:[Column13]])</f>
        <v>0</v>
      </c>
      <c r="AC51" s="39" t="s">
        <v>27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4">
        <f>SUM(Table4[[#This Row],[Column14]:[Column16]])</f>
        <v>0</v>
      </c>
      <c r="AJ51" s="39" t="s">
        <v>27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f>SUM(Table4[[#This Row],[Column99]:[Column95]])</f>
        <v>0</v>
      </c>
      <c r="AQ51" s="39" t="s">
        <v>27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4">
        <f>SUM(Table4[[#This Row],[Column17]:[Column19]])</f>
        <v>0</v>
      </c>
      <c r="AX51" s="39" t="s">
        <v>27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4">
        <f>SUM(Table4[[#This Row],[Column20]:[Column22]])</f>
        <v>0</v>
      </c>
      <c r="BE51" s="39" t="s">
        <v>27</v>
      </c>
      <c r="BF51" s="12">
        <v>0</v>
      </c>
      <c r="BG51" s="12">
        <v>0</v>
      </c>
      <c r="BH51" s="12">
        <v>0</v>
      </c>
      <c r="BI51" s="12">
        <v>0</v>
      </c>
      <c r="BJ51" s="12">
        <v>0</v>
      </c>
      <c r="BK51" s="39">
        <f>SUM(Table4[[#This Row],[Column106]:[Column102]])</f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33">
        <f>SUM(Table4[[#This Row],[Column26]:[Column28]])</f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  <c r="BW51" s="33">
        <f>SUM(Table4[[#This Row],[Column29]:[Column31]])</f>
        <v>0</v>
      </c>
      <c r="BX51" s="11">
        <v>0</v>
      </c>
      <c r="BY51" s="11">
        <v>0</v>
      </c>
      <c r="BZ51" s="11">
        <v>0</v>
      </c>
      <c r="CA51" s="11">
        <v>0</v>
      </c>
      <c r="CB51" s="11">
        <v>0</v>
      </c>
      <c r="CC51" s="33">
        <f>SUM(Table4[[#This Row],[Column35]:[Column37]])</f>
        <v>0</v>
      </c>
      <c r="CD51" s="11">
        <v>0</v>
      </c>
      <c r="CE51" s="11">
        <v>0</v>
      </c>
      <c r="CF51" s="11">
        <v>0</v>
      </c>
      <c r="CG51" s="11">
        <v>0</v>
      </c>
      <c r="CH51" s="11">
        <v>0</v>
      </c>
      <c r="CI51" s="33">
        <f>SUM(Table4[[#This Row],[Column38]:[Column40]])</f>
        <v>0</v>
      </c>
      <c r="CJ51" s="11">
        <v>0</v>
      </c>
      <c r="CK51" s="11">
        <v>0</v>
      </c>
      <c r="CL51" s="11">
        <v>0</v>
      </c>
      <c r="CM51" s="11">
        <v>0</v>
      </c>
      <c r="CN51" s="11">
        <v>0</v>
      </c>
      <c r="CO51" s="13">
        <f>SUM(Table4[[#This Row],[Column41]:[Column43]])</f>
        <v>0</v>
      </c>
      <c r="CP51" s="11">
        <v>0</v>
      </c>
      <c r="CQ51" s="11">
        <v>0</v>
      </c>
      <c r="CR51" s="11">
        <v>0</v>
      </c>
      <c r="CS51" s="11">
        <v>0</v>
      </c>
      <c r="CT51" s="11">
        <v>0</v>
      </c>
      <c r="CU51" s="13">
        <f>SUM(Table4[[#This Row],[Column44]:[Column46]])</f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3">
        <f>SUM(Table4[[#This Row],[Column47]:[Column49]])</f>
        <v>0</v>
      </c>
    </row>
    <row r="52" spans="1:105" x14ac:dyDescent="0.25">
      <c r="A52" s="1">
        <v>41340</v>
      </c>
      <c r="B52" s="18">
        <v>898</v>
      </c>
      <c r="C52" s="18">
        <v>0</v>
      </c>
      <c r="D52" s="18">
        <v>327</v>
      </c>
      <c r="E52" s="18">
        <v>56</v>
      </c>
      <c r="F52" s="18">
        <v>0</v>
      </c>
      <c r="G52" s="18">
        <f>SUM(Table4[[#This Row],[Column2]:[Column4]])</f>
        <v>1281</v>
      </c>
      <c r="H52" s="39">
        <v>36.50390625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4">
        <f>SUM(Table4[[#This Row],[Column5]:[Column7]])</f>
        <v>0</v>
      </c>
      <c r="O52" s="39" t="s">
        <v>27</v>
      </c>
      <c r="P52" s="11">
        <v>0</v>
      </c>
      <c r="Q52" s="11">
        <v>0</v>
      </c>
      <c r="R52" s="11">
        <v>1</v>
      </c>
      <c r="S52" s="11">
        <v>0</v>
      </c>
      <c r="T52" s="11">
        <v>0</v>
      </c>
      <c r="U52" s="14">
        <f>SUM(Table4[[#This Row],[Column8]:[Column10]])</f>
        <v>1</v>
      </c>
      <c r="V52" s="39">
        <v>63</v>
      </c>
      <c r="W52" s="11">
        <v>1</v>
      </c>
      <c r="X52" s="11">
        <v>0</v>
      </c>
      <c r="Y52" s="11">
        <v>0</v>
      </c>
      <c r="Z52" s="11">
        <v>0</v>
      </c>
      <c r="AA52" s="11">
        <v>0</v>
      </c>
      <c r="AB52" s="14">
        <f>SUM(Table4[[#This Row],[Column11]:[Column13]])</f>
        <v>1</v>
      </c>
      <c r="AC52" s="39">
        <v>95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4">
        <f>SUM(Table4[[#This Row],[Column14]:[Column16]])</f>
        <v>0</v>
      </c>
      <c r="AJ52" s="39" t="s">
        <v>27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f>SUM(Table4[[#This Row],[Column99]:[Column95]])</f>
        <v>0</v>
      </c>
      <c r="AQ52" s="39" t="s">
        <v>27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4">
        <f>SUM(Table4[[#This Row],[Column17]:[Column19]])</f>
        <v>0</v>
      </c>
      <c r="AX52" s="39" t="s">
        <v>27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4">
        <f>SUM(Table4[[#This Row],[Column20]:[Column22]])</f>
        <v>0</v>
      </c>
      <c r="BE52" s="39" t="s">
        <v>27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39">
        <f>SUM(Table4[[#This Row],[Column106]:[Column102]])</f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33">
        <f>SUM(Table4[[#This Row],[Column26]:[Column28]])</f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33">
        <f>SUM(Table4[[#This Row],[Column29]:[Column31]])</f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33">
        <f>SUM(Table4[[#This Row],[Column35]:[Column37]])</f>
        <v>0</v>
      </c>
      <c r="CD52" s="11">
        <v>0</v>
      </c>
      <c r="CE52" s="11">
        <v>0</v>
      </c>
      <c r="CF52" s="11">
        <v>1</v>
      </c>
      <c r="CG52" s="11">
        <v>0</v>
      </c>
      <c r="CH52" s="11">
        <v>0</v>
      </c>
      <c r="CI52" s="33">
        <f>SUM(Table4[[#This Row],[Column38]:[Column40]])</f>
        <v>1</v>
      </c>
      <c r="CJ52" s="11">
        <v>0</v>
      </c>
      <c r="CK52" s="11">
        <v>0</v>
      </c>
      <c r="CL52" s="11">
        <v>0</v>
      </c>
      <c r="CM52" s="11">
        <v>0</v>
      </c>
      <c r="CN52" s="11">
        <v>0</v>
      </c>
      <c r="CO52" s="13">
        <f>SUM(Table4[[#This Row],[Column41]:[Column43]])</f>
        <v>0</v>
      </c>
      <c r="CP52" s="11">
        <v>0</v>
      </c>
      <c r="CQ52" s="11">
        <v>0</v>
      </c>
      <c r="CR52" s="11">
        <v>0</v>
      </c>
      <c r="CS52" s="11">
        <v>0</v>
      </c>
      <c r="CT52" s="11">
        <v>0</v>
      </c>
      <c r="CU52" s="13">
        <f>SUM(Table4[[#This Row],[Column44]:[Column46]])</f>
        <v>0</v>
      </c>
      <c r="CV52" s="11">
        <v>2</v>
      </c>
      <c r="CW52" s="11">
        <v>0</v>
      </c>
      <c r="CX52" s="11">
        <v>0</v>
      </c>
      <c r="CY52" s="11">
        <v>0</v>
      </c>
      <c r="CZ52" s="11">
        <v>0</v>
      </c>
      <c r="DA52" s="13">
        <f>SUM(Table4[[#This Row],[Column47]:[Column49]])</f>
        <v>2</v>
      </c>
    </row>
    <row r="53" spans="1:105" x14ac:dyDescent="0.25">
      <c r="A53" s="1">
        <v>41341</v>
      </c>
      <c r="B53" s="18">
        <v>1301</v>
      </c>
      <c r="C53" s="18">
        <v>0</v>
      </c>
      <c r="D53" s="18">
        <v>555</v>
      </c>
      <c r="E53" s="18">
        <v>0</v>
      </c>
      <c r="F53" s="18">
        <v>0</v>
      </c>
      <c r="G53" s="18">
        <f>SUM(Table4[[#This Row],[Column2]:[Column4]])</f>
        <v>1856</v>
      </c>
      <c r="H53" s="39">
        <v>36.32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4">
        <f>SUM(Table4[[#This Row],[Column5]:[Column7]])</f>
        <v>0</v>
      </c>
      <c r="O53" s="39" t="s">
        <v>27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4">
        <f>SUM(Table4[[#This Row],[Column8]:[Column10]])</f>
        <v>0</v>
      </c>
      <c r="V53" s="39" t="s">
        <v>27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4">
        <f>SUM(Table4[[#This Row],[Column11]:[Column13]])</f>
        <v>0</v>
      </c>
      <c r="AC53" s="39" t="s">
        <v>27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4">
        <f>SUM(Table4[[#This Row],[Column14]:[Column16]])</f>
        <v>0</v>
      </c>
      <c r="AJ53" s="39" t="s">
        <v>27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f>SUM(Table4[[#This Row],[Column99]:[Column95]])</f>
        <v>0</v>
      </c>
      <c r="AQ53" s="39" t="s">
        <v>27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4">
        <f>SUM(Table4[[#This Row],[Column17]:[Column19]])</f>
        <v>0</v>
      </c>
      <c r="AX53" s="39" t="s">
        <v>27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4">
        <f>SUM(Table4[[#This Row],[Column20]:[Column22]])</f>
        <v>0</v>
      </c>
      <c r="BE53" s="39" t="s">
        <v>27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39">
        <f>SUM(Table4[[#This Row],[Column106]:[Column102]])</f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33">
        <f>SUM(Table4[[#This Row],[Column26]:[Column28]])</f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33">
        <f>SUM(Table4[[#This Row],[Column29]:[Column31]])</f>
        <v>0</v>
      </c>
      <c r="BX53" s="11">
        <v>0</v>
      </c>
      <c r="BY53" s="11">
        <v>0</v>
      </c>
      <c r="BZ53" s="11">
        <v>0</v>
      </c>
      <c r="CA53" s="11">
        <v>0</v>
      </c>
      <c r="CB53" s="11">
        <v>0</v>
      </c>
      <c r="CC53" s="33">
        <f>SUM(Table4[[#This Row],[Column35]:[Column37]])</f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33">
        <f>SUM(Table4[[#This Row],[Column38]:[Column40]])</f>
        <v>0</v>
      </c>
      <c r="CJ53" s="11">
        <v>0</v>
      </c>
      <c r="CK53" s="11">
        <v>0</v>
      </c>
      <c r="CL53" s="11">
        <v>0</v>
      </c>
      <c r="CM53" s="11">
        <v>0</v>
      </c>
      <c r="CN53" s="11">
        <v>0</v>
      </c>
      <c r="CO53" s="13">
        <f>SUM(Table4[[#This Row],[Column41]:[Column43]])</f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  <c r="CU53" s="13">
        <f>SUM(Table4[[#This Row],[Column44]:[Column46]])</f>
        <v>0</v>
      </c>
      <c r="CV53" s="11">
        <v>2</v>
      </c>
      <c r="CW53" s="11">
        <v>0</v>
      </c>
      <c r="CX53" s="11">
        <v>0</v>
      </c>
      <c r="CY53" s="11">
        <v>0</v>
      </c>
      <c r="CZ53" s="11">
        <v>0</v>
      </c>
      <c r="DA53" s="13">
        <f>SUM(Table4[[#This Row],[Column47]:[Column49]])</f>
        <v>2</v>
      </c>
    </row>
    <row r="54" spans="1:105" x14ac:dyDescent="0.25">
      <c r="A54" s="1">
        <v>41342</v>
      </c>
      <c r="B54" s="18">
        <v>1513</v>
      </c>
      <c r="C54" s="18">
        <v>0</v>
      </c>
      <c r="D54" s="18">
        <v>790</v>
      </c>
      <c r="E54" s="18">
        <v>0</v>
      </c>
      <c r="F54" s="18">
        <v>0</v>
      </c>
      <c r="G54" s="18">
        <f>SUM(Table4[[#This Row],[Column2]:[Column4]])</f>
        <v>2303</v>
      </c>
      <c r="H54" s="39">
        <v>36.354999999999997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4">
        <f>SUM(Table4[[#This Row],[Column5]:[Column7]])</f>
        <v>0</v>
      </c>
      <c r="O54" s="39" t="s">
        <v>27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4">
        <f>SUM(Table4[[#This Row],[Column8]:[Column10]])</f>
        <v>0</v>
      </c>
      <c r="V54" s="39" t="s">
        <v>27</v>
      </c>
      <c r="W54" s="11">
        <v>1</v>
      </c>
      <c r="X54" s="11">
        <v>0</v>
      </c>
      <c r="Y54" s="11">
        <v>0</v>
      </c>
      <c r="Z54" s="11">
        <v>0</v>
      </c>
      <c r="AA54" s="11">
        <v>0</v>
      </c>
      <c r="AB54" s="14">
        <f>SUM(Table4[[#This Row],[Column11]:[Column13]])</f>
        <v>1</v>
      </c>
      <c r="AC54" s="39">
        <v>81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4">
        <f>SUM(Table4[[#This Row],[Column14]:[Column16]])</f>
        <v>0</v>
      </c>
      <c r="AJ54" s="39" t="s">
        <v>27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f>SUM(Table4[[#This Row],[Column99]:[Column95]])</f>
        <v>0</v>
      </c>
      <c r="AQ54" s="39" t="s">
        <v>27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4">
        <f>SUM(Table4[[#This Row],[Column17]:[Column19]])</f>
        <v>0</v>
      </c>
      <c r="AX54" s="39" t="s">
        <v>27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4">
        <f>SUM(Table4[[#This Row],[Column20]:[Column22]])</f>
        <v>0</v>
      </c>
      <c r="BE54" s="39" t="s">
        <v>27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39">
        <f>SUM(Table4[[#This Row],[Column106]:[Column102]])</f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33">
        <f>SUM(Table4[[#This Row],[Column26]:[Column28]])</f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  <c r="BW54" s="33">
        <f>SUM(Table4[[#This Row],[Column29]:[Column31]])</f>
        <v>0</v>
      </c>
      <c r="BX54" s="11">
        <v>0</v>
      </c>
      <c r="BY54" s="11">
        <v>0</v>
      </c>
      <c r="BZ54" s="11">
        <v>0</v>
      </c>
      <c r="CA54" s="11">
        <v>0</v>
      </c>
      <c r="CB54" s="11">
        <v>0</v>
      </c>
      <c r="CC54" s="33">
        <f>SUM(Table4[[#This Row],[Column35]:[Column37]])</f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33">
        <f>SUM(Table4[[#This Row],[Column38]:[Column40]])</f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3">
        <f>SUM(Table4[[#This Row],[Column41]:[Column43]])</f>
        <v>0</v>
      </c>
      <c r="CP54" s="11">
        <v>1</v>
      </c>
      <c r="CQ54" s="11">
        <v>0</v>
      </c>
      <c r="CR54" s="11">
        <v>0</v>
      </c>
      <c r="CS54" s="11">
        <v>0</v>
      </c>
      <c r="CT54" s="11">
        <v>0</v>
      </c>
      <c r="CU54" s="13">
        <f>SUM(Table4[[#This Row],[Column44]:[Column46]])</f>
        <v>1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3">
        <f>SUM(Table4[[#This Row],[Column47]:[Column49]])</f>
        <v>0</v>
      </c>
    </row>
    <row r="55" spans="1:105" x14ac:dyDescent="0.25">
      <c r="A55" s="1">
        <v>41343</v>
      </c>
      <c r="B55" s="18">
        <v>672</v>
      </c>
      <c r="C55" s="18">
        <v>951</v>
      </c>
      <c r="D55" s="18">
        <v>0</v>
      </c>
      <c r="E55" s="18">
        <v>0</v>
      </c>
      <c r="F55" s="18">
        <v>14</v>
      </c>
      <c r="G55" s="18">
        <f>SUM(Table4[[#This Row],[Column2]:[Column4]])</f>
        <v>1637</v>
      </c>
      <c r="H55" s="39">
        <v>36.462616822429901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4">
        <f>SUM(Table4[[#This Row],[Column5]:[Column7]])</f>
        <v>0</v>
      </c>
      <c r="O55" s="39" t="s">
        <v>27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4">
        <f>SUM(Table4[[#This Row],[Column8]:[Column10]])</f>
        <v>0</v>
      </c>
      <c r="V55" s="39" t="s">
        <v>27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4">
        <f>SUM(Table4[[#This Row],[Column11]:[Column13]])</f>
        <v>0</v>
      </c>
      <c r="AC55" s="39" t="s">
        <v>27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4">
        <f>SUM(Table4[[#This Row],[Column14]:[Column16]])</f>
        <v>0</v>
      </c>
      <c r="AJ55" s="39" t="s">
        <v>27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f>SUM(Table4[[#This Row],[Column99]:[Column95]])</f>
        <v>0</v>
      </c>
      <c r="AQ55" s="39" t="s">
        <v>27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4">
        <f>SUM(Table4[[#This Row],[Column17]:[Column19]])</f>
        <v>0</v>
      </c>
      <c r="AX55" s="39" t="s">
        <v>27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4">
        <f>SUM(Table4[[#This Row],[Column20]:[Column22]])</f>
        <v>0</v>
      </c>
      <c r="BE55" s="39" t="s">
        <v>27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39">
        <f>SUM(Table4[[#This Row],[Column106]:[Column102]])</f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33">
        <f>SUM(Table4[[#This Row],[Column26]:[Column28]])</f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  <c r="BW55" s="33">
        <f>SUM(Table4[[#This Row],[Column29]:[Column31]])</f>
        <v>0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33">
        <f>SUM(Table4[[#This Row],[Column35]:[Column37]])</f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33">
        <f>SUM(Table4[[#This Row],[Column38]:[Column40]])</f>
        <v>0</v>
      </c>
      <c r="CJ55" s="11">
        <v>1</v>
      </c>
      <c r="CK55" s="11">
        <v>1</v>
      </c>
      <c r="CL55" s="11">
        <v>0</v>
      </c>
      <c r="CM55" s="11">
        <v>0</v>
      </c>
      <c r="CN55" s="11">
        <v>0</v>
      </c>
      <c r="CO55" s="13">
        <f>SUM(Table4[[#This Row],[Column41]:[Column43]])</f>
        <v>2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3">
        <f>SUM(Table4[[#This Row],[Column44]:[Column46]])</f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3">
        <f>SUM(Table4[[#This Row],[Column47]:[Column49]])</f>
        <v>0</v>
      </c>
    </row>
    <row r="56" spans="1:105" x14ac:dyDescent="0.25">
      <c r="A56" s="1">
        <v>41344</v>
      </c>
      <c r="B56" s="18">
        <v>503</v>
      </c>
      <c r="C56" s="18">
        <v>1093</v>
      </c>
      <c r="D56" s="18">
        <v>0</v>
      </c>
      <c r="E56" s="18">
        <v>0</v>
      </c>
      <c r="F56" s="18">
        <v>84</v>
      </c>
      <c r="G56" s="18">
        <f>SUM(Table4[[#This Row],[Column2]:[Column4]])</f>
        <v>1680</v>
      </c>
      <c r="H56" s="39">
        <v>36.269503546099301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4">
        <f>SUM(Table4[[#This Row],[Column5]:[Column7]])</f>
        <v>0</v>
      </c>
      <c r="O56" s="39" t="s">
        <v>27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4">
        <f>SUM(Table4[[#This Row],[Column8]:[Column10]])</f>
        <v>0</v>
      </c>
      <c r="V56" s="39" t="s">
        <v>27</v>
      </c>
      <c r="W56" s="11">
        <v>0</v>
      </c>
      <c r="X56" s="11">
        <v>1</v>
      </c>
      <c r="Y56" s="11">
        <v>0</v>
      </c>
      <c r="Z56" s="11">
        <v>0</v>
      </c>
      <c r="AA56" s="11">
        <v>0</v>
      </c>
      <c r="AB56" s="14">
        <f>SUM(Table4[[#This Row],[Column11]:[Column13]])</f>
        <v>1</v>
      </c>
      <c r="AC56" s="39">
        <v>82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4">
        <f>SUM(Table4[[#This Row],[Column14]:[Column16]])</f>
        <v>0</v>
      </c>
      <c r="AJ56" s="39" t="s">
        <v>27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f>SUM(Table4[[#This Row],[Column99]:[Column95]])</f>
        <v>0</v>
      </c>
      <c r="AQ56" s="39" t="s">
        <v>27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4">
        <f>SUM(Table4[[#This Row],[Column17]:[Column19]])</f>
        <v>0</v>
      </c>
      <c r="AX56" s="39" t="s">
        <v>27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4">
        <f>SUM(Table4[[#This Row],[Column20]:[Column22]])</f>
        <v>0</v>
      </c>
      <c r="BE56" s="39" t="s">
        <v>27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39">
        <f>SUM(Table4[[#This Row],[Column106]:[Column102]])</f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33">
        <f>SUM(Table4[[#This Row],[Column26]:[Column28]])</f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33">
        <f>SUM(Table4[[#This Row],[Column29]:[Column31]])</f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33">
        <f>SUM(Table4[[#This Row],[Column35]:[Column37]])</f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33">
        <f>SUM(Table4[[#This Row],[Column38]:[Column40]])</f>
        <v>0</v>
      </c>
      <c r="CJ56" s="11">
        <v>0</v>
      </c>
      <c r="CK56" s="11">
        <v>1</v>
      </c>
      <c r="CL56" s="11">
        <v>0</v>
      </c>
      <c r="CM56" s="11">
        <v>0</v>
      </c>
      <c r="CN56" s="11">
        <v>0</v>
      </c>
      <c r="CO56" s="13">
        <f>SUM(Table4[[#This Row],[Column41]:[Column43]])</f>
        <v>1</v>
      </c>
      <c r="CP56" s="11">
        <v>0</v>
      </c>
      <c r="CQ56" s="11">
        <v>0</v>
      </c>
      <c r="CR56" s="11">
        <v>0</v>
      </c>
      <c r="CS56" s="11">
        <v>0</v>
      </c>
      <c r="CT56" s="11">
        <v>0</v>
      </c>
      <c r="CU56" s="13">
        <f>SUM(Table4[[#This Row],[Column44]:[Column46]])</f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3">
        <f>SUM(Table4[[#This Row],[Column47]:[Column49]])</f>
        <v>0</v>
      </c>
    </row>
    <row r="57" spans="1:105" x14ac:dyDescent="0.25">
      <c r="A57" s="1">
        <v>41345</v>
      </c>
      <c r="B57" s="18">
        <v>194</v>
      </c>
      <c r="C57" s="18">
        <v>992</v>
      </c>
      <c r="D57" s="18">
        <v>0</v>
      </c>
      <c r="E57" s="18">
        <v>0</v>
      </c>
      <c r="F57" s="18">
        <v>73</v>
      </c>
      <c r="G57" s="18">
        <f>SUM(Table4[[#This Row],[Column2]:[Column4]])</f>
        <v>1259</v>
      </c>
      <c r="H57" s="39">
        <v>36.882783882783897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4">
        <f>SUM(Table4[[#This Row],[Column5]:[Column7]])</f>
        <v>0</v>
      </c>
      <c r="O57" s="39" t="s">
        <v>27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4">
        <f>SUM(Table4[[#This Row],[Column8]:[Column10]])</f>
        <v>0</v>
      </c>
      <c r="V57" s="39" t="s">
        <v>27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4">
        <f>SUM(Table4[[#This Row],[Column11]:[Column13]])</f>
        <v>0</v>
      </c>
      <c r="AC57" s="39" t="s">
        <v>27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4">
        <f>SUM(Table4[[#This Row],[Column14]:[Column16]])</f>
        <v>0</v>
      </c>
      <c r="AJ57" s="39" t="s">
        <v>27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f>SUM(Table4[[#This Row],[Column99]:[Column95]])</f>
        <v>0</v>
      </c>
      <c r="AQ57" s="39" t="s">
        <v>27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4">
        <f>SUM(Table4[[#This Row],[Column17]:[Column19]])</f>
        <v>0</v>
      </c>
      <c r="AX57" s="39" t="s">
        <v>27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4">
        <f>SUM(Table4[[#This Row],[Column20]:[Column22]])</f>
        <v>0</v>
      </c>
      <c r="BE57" s="39" t="s">
        <v>27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39">
        <f>SUM(Table4[[#This Row],[Column106]:[Column102]])</f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33">
        <f>SUM(Table4[[#This Row],[Column26]:[Column28]])</f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33">
        <f>SUM(Table4[[#This Row],[Column29]:[Column31]])</f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33">
        <f>SUM(Table4[[#This Row],[Column35]:[Column37]])</f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33">
        <f>SUM(Table4[[#This Row],[Column38]:[Column40]])</f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3">
        <f>SUM(Table4[[#This Row],[Column41]:[Column43]])</f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3">
        <f>SUM(Table4[[#This Row],[Column44]:[Column46]])</f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3">
        <f>SUM(Table4[[#This Row],[Column47]:[Column49]])</f>
        <v>0</v>
      </c>
    </row>
    <row r="58" spans="1:105" x14ac:dyDescent="0.25">
      <c r="A58" s="1">
        <v>41346</v>
      </c>
      <c r="B58" s="18">
        <v>392</v>
      </c>
      <c r="C58" s="18">
        <v>727</v>
      </c>
      <c r="D58" s="18">
        <v>0</v>
      </c>
      <c r="E58" s="18">
        <v>0</v>
      </c>
      <c r="F58" s="18">
        <v>53</v>
      </c>
      <c r="G58" s="18">
        <f>SUM(Table4[[#This Row],[Column2]:[Column4]])</f>
        <v>1172</v>
      </c>
      <c r="H58" s="39">
        <v>36.4584980237154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4">
        <f>SUM(Table4[[#This Row],[Column5]:[Column7]])</f>
        <v>0</v>
      </c>
      <c r="O58" s="39" t="s">
        <v>27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4">
        <f>SUM(Table4[[#This Row],[Column8]:[Column10]])</f>
        <v>0</v>
      </c>
      <c r="V58" s="39" t="s">
        <v>27</v>
      </c>
      <c r="W58" s="11">
        <v>1</v>
      </c>
      <c r="X58" s="11">
        <v>0</v>
      </c>
      <c r="Y58" s="11">
        <v>0</v>
      </c>
      <c r="Z58" s="11">
        <v>0</v>
      </c>
      <c r="AA58" s="11">
        <v>0</v>
      </c>
      <c r="AB58" s="14">
        <f>SUM(Table4[[#This Row],[Column11]:[Column13]])</f>
        <v>1</v>
      </c>
      <c r="AC58" s="39">
        <v>83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4">
        <f>SUM(Table4[[#This Row],[Column14]:[Column16]])</f>
        <v>0</v>
      </c>
      <c r="AJ58" s="39" t="s">
        <v>27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f>SUM(Table4[[#This Row],[Column99]:[Column95]])</f>
        <v>0</v>
      </c>
      <c r="AQ58" s="39" t="s">
        <v>27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4">
        <f>SUM(Table4[[#This Row],[Column17]:[Column19]])</f>
        <v>0</v>
      </c>
      <c r="AX58" s="39" t="s">
        <v>27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4">
        <f>SUM(Table4[[#This Row],[Column20]:[Column22]])</f>
        <v>0</v>
      </c>
      <c r="BE58" s="39" t="s">
        <v>27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39">
        <f>SUM(Table4[[#This Row],[Column106]:[Column102]])</f>
        <v>0</v>
      </c>
      <c r="BL58" s="11">
        <v>34</v>
      </c>
      <c r="BM58" s="11">
        <v>33</v>
      </c>
      <c r="BN58" s="11">
        <v>0</v>
      </c>
      <c r="BO58" s="11">
        <v>0</v>
      </c>
      <c r="BP58" s="11">
        <v>2</v>
      </c>
      <c r="BQ58" s="33">
        <f>SUM(Table4[[#This Row],[Column26]:[Column28]])</f>
        <v>69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33">
        <f>SUM(Table4[[#This Row],[Column29]:[Column31]])</f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33">
        <f>SUM(Table4[[#This Row],[Column35]:[Column37]])</f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0</v>
      </c>
      <c r="CI58" s="33">
        <f>SUM(Table4[[#This Row],[Column38]:[Column40]])</f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1</v>
      </c>
      <c r="CO58" s="13">
        <f>SUM(Table4[[#This Row],[Column41]:[Column43]])</f>
        <v>1</v>
      </c>
      <c r="CP58" s="11">
        <v>0</v>
      </c>
      <c r="CQ58" s="11">
        <v>0</v>
      </c>
      <c r="CR58" s="11">
        <v>0</v>
      </c>
      <c r="CS58" s="11">
        <v>0</v>
      </c>
      <c r="CT58" s="11">
        <v>0</v>
      </c>
      <c r="CU58" s="13">
        <f>SUM(Table4[[#This Row],[Column44]:[Column46]])</f>
        <v>0</v>
      </c>
      <c r="CV58" s="11">
        <v>1</v>
      </c>
      <c r="CW58" s="11">
        <v>0</v>
      </c>
      <c r="CX58" s="11">
        <v>0</v>
      </c>
      <c r="CY58" s="11">
        <v>0</v>
      </c>
      <c r="CZ58" s="11">
        <v>0</v>
      </c>
      <c r="DA58" s="13">
        <f>SUM(Table4[[#This Row],[Column47]:[Column49]])</f>
        <v>1</v>
      </c>
    </row>
    <row r="59" spans="1:105" x14ac:dyDescent="0.25">
      <c r="A59" s="1">
        <v>41347</v>
      </c>
      <c r="B59" s="18">
        <v>357</v>
      </c>
      <c r="C59" s="18">
        <v>505</v>
      </c>
      <c r="D59" s="18">
        <v>0</v>
      </c>
      <c r="E59" s="18">
        <v>0</v>
      </c>
      <c r="F59" s="18">
        <v>48</v>
      </c>
      <c r="G59" s="18">
        <f>SUM(Table4[[#This Row],[Column2]:[Column4]])</f>
        <v>910</v>
      </c>
      <c r="H59" s="39">
        <v>36.469635627530401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4">
        <f>SUM(Table4[[#This Row],[Column5]:[Column7]])</f>
        <v>0</v>
      </c>
      <c r="O59" s="39" t="s">
        <v>27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4">
        <f>SUM(Table4[[#This Row],[Column8]:[Column10]])</f>
        <v>0</v>
      </c>
      <c r="V59" s="39" t="s">
        <v>27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4">
        <f>SUM(Table4[[#This Row],[Column11]:[Column13]])</f>
        <v>0</v>
      </c>
      <c r="AC59" s="39" t="s">
        <v>27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4">
        <f>SUM(Table4[[#This Row],[Column14]:[Column16]])</f>
        <v>0</v>
      </c>
      <c r="AJ59" s="39" t="s">
        <v>27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f>SUM(Table4[[#This Row],[Column99]:[Column95]])</f>
        <v>0</v>
      </c>
      <c r="AQ59" s="39" t="s">
        <v>27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4">
        <f>SUM(Table4[[#This Row],[Column17]:[Column19]])</f>
        <v>0</v>
      </c>
      <c r="AX59" s="39" t="s">
        <v>27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4">
        <f>SUM(Table4[[#This Row],[Column20]:[Column22]])</f>
        <v>0</v>
      </c>
      <c r="BE59" s="39" t="s">
        <v>27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39">
        <f>SUM(Table4[[#This Row],[Column106]:[Column102]])</f>
        <v>0</v>
      </c>
      <c r="BL59" s="11">
        <v>3</v>
      </c>
      <c r="BM59" s="11">
        <v>1</v>
      </c>
      <c r="BN59" s="11">
        <v>0</v>
      </c>
      <c r="BO59" s="11">
        <v>0</v>
      </c>
      <c r="BP59" s="11">
        <v>0</v>
      </c>
      <c r="BQ59" s="33">
        <f>SUM(Table4[[#This Row],[Column26]:[Column28]])</f>
        <v>4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33">
        <f>SUM(Table4[[#This Row],[Column29]:[Column31]])</f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33">
        <f>SUM(Table4[[#This Row],[Column35]:[Column37]])</f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33">
        <f>SUM(Table4[[#This Row],[Column38]:[Column40]])</f>
        <v>0</v>
      </c>
      <c r="CJ59" s="11">
        <v>1</v>
      </c>
      <c r="CK59" s="11">
        <v>1</v>
      </c>
      <c r="CL59" s="11">
        <v>0</v>
      </c>
      <c r="CM59" s="11">
        <v>0</v>
      </c>
      <c r="CN59" s="11">
        <v>1</v>
      </c>
      <c r="CO59" s="13">
        <f>SUM(Table4[[#This Row],[Column41]:[Column43]])</f>
        <v>3</v>
      </c>
      <c r="CP59" s="11">
        <v>1</v>
      </c>
      <c r="CQ59" s="11">
        <v>0</v>
      </c>
      <c r="CR59" s="11">
        <v>0</v>
      </c>
      <c r="CS59" s="11">
        <v>0</v>
      </c>
      <c r="CT59" s="11">
        <v>0</v>
      </c>
      <c r="CU59" s="13">
        <f>SUM(Table4[[#This Row],[Column44]:[Column46]])</f>
        <v>1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3">
        <f>SUM(Table4[[#This Row],[Column47]:[Column49]])</f>
        <v>0</v>
      </c>
    </row>
    <row r="60" spans="1:105" x14ac:dyDescent="0.25">
      <c r="A60" s="1">
        <v>41348</v>
      </c>
      <c r="B60" s="18">
        <v>310</v>
      </c>
      <c r="C60" s="18">
        <v>540</v>
      </c>
      <c r="D60" s="18">
        <v>0</v>
      </c>
      <c r="E60" s="18">
        <v>0</v>
      </c>
      <c r="F60" s="18">
        <v>45</v>
      </c>
      <c r="G60" s="18">
        <f>SUM(Table4[[#This Row],[Column2]:[Column4]])</f>
        <v>895</v>
      </c>
      <c r="H60" s="39">
        <v>37.144032921810698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4">
        <f>SUM(Table4[[#This Row],[Column5]:[Column7]])</f>
        <v>0</v>
      </c>
      <c r="O60" s="39" t="s">
        <v>27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4">
        <f>SUM(Table4[[#This Row],[Column8]:[Column10]])</f>
        <v>0</v>
      </c>
      <c r="V60" s="39" t="s">
        <v>27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4">
        <f>SUM(Table4[[#This Row],[Column11]:[Column13]])</f>
        <v>0</v>
      </c>
      <c r="AC60" s="39" t="s">
        <v>27</v>
      </c>
      <c r="AD60" s="11">
        <v>0</v>
      </c>
      <c r="AE60" s="11">
        <v>1</v>
      </c>
      <c r="AF60" s="11">
        <v>0</v>
      </c>
      <c r="AG60" s="11">
        <v>0</v>
      </c>
      <c r="AH60" s="11">
        <v>1</v>
      </c>
      <c r="AI60" s="14">
        <f>SUM(Table4[[#This Row],[Column14]:[Column16]])</f>
        <v>2</v>
      </c>
      <c r="AJ60" s="39">
        <v>26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f>SUM(Table4[[#This Row],[Column99]:[Column95]])</f>
        <v>0</v>
      </c>
      <c r="AQ60" s="39" t="s">
        <v>27</v>
      </c>
      <c r="AR60" s="11">
        <v>1</v>
      </c>
      <c r="AS60" s="11">
        <v>0</v>
      </c>
      <c r="AT60" s="11">
        <v>0</v>
      </c>
      <c r="AU60" s="11">
        <v>0</v>
      </c>
      <c r="AV60" s="11">
        <v>0</v>
      </c>
      <c r="AW60" s="14">
        <f>SUM(Table4[[#This Row],[Column17]:[Column19]])</f>
        <v>1</v>
      </c>
      <c r="AX60" s="39">
        <v>276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4">
        <f>SUM(Table4[[#This Row],[Column20]:[Column22]])</f>
        <v>0</v>
      </c>
      <c r="BE60" s="39" t="s">
        <v>27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39">
        <f>SUM(Table4[[#This Row],[Column106]:[Column102]])</f>
        <v>0</v>
      </c>
      <c r="BL60" s="11">
        <v>0</v>
      </c>
      <c r="BM60" s="11">
        <v>2</v>
      </c>
      <c r="BN60" s="11">
        <v>0</v>
      </c>
      <c r="BO60" s="11">
        <v>0</v>
      </c>
      <c r="BP60" s="11">
        <v>0</v>
      </c>
      <c r="BQ60" s="33">
        <f>SUM(Table4[[#This Row],[Column26]:[Column28]])</f>
        <v>2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33">
        <f>SUM(Table4[[#This Row],[Column29]:[Column31]])</f>
        <v>0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33">
        <f>SUM(Table4[[#This Row],[Column35]:[Column37]])</f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33">
        <f>SUM(Table4[[#This Row],[Column38]:[Column40]])</f>
        <v>0</v>
      </c>
      <c r="CJ60" s="11">
        <v>1</v>
      </c>
      <c r="CK60" s="11">
        <v>1</v>
      </c>
      <c r="CL60" s="11">
        <v>0</v>
      </c>
      <c r="CM60" s="11">
        <v>0</v>
      </c>
      <c r="CN60" s="11">
        <v>0</v>
      </c>
      <c r="CO60" s="13">
        <f>SUM(Table4[[#This Row],[Column41]:[Column43]])</f>
        <v>2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3">
        <f>SUM(Table4[[#This Row],[Column44]:[Column46]])</f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3">
        <f>SUM(Table4[[#This Row],[Column47]:[Column49]])</f>
        <v>0</v>
      </c>
    </row>
    <row r="61" spans="1:105" x14ac:dyDescent="0.25">
      <c r="A61" s="1">
        <v>41349</v>
      </c>
      <c r="B61" s="18">
        <v>311</v>
      </c>
      <c r="C61" s="18">
        <v>484</v>
      </c>
      <c r="D61" s="18">
        <v>0</v>
      </c>
      <c r="E61" s="18">
        <v>0</v>
      </c>
      <c r="F61" s="18">
        <v>35</v>
      </c>
      <c r="G61" s="18">
        <f>SUM(Table4[[#This Row],[Column2]:[Column4]])</f>
        <v>830</v>
      </c>
      <c r="H61" s="39">
        <v>36.634042553191499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4">
        <f>SUM(Table4[[#This Row],[Column5]:[Column7]])</f>
        <v>0</v>
      </c>
      <c r="O61" s="39" t="s">
        <v>27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4">
        <f>SUM(Table4[[#This Row],[Column8]:[Column10]])</f>
        <v>0</v>
      </c>
      <c r="V61" s="39" t="s">
        <v>27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4">
        <f>SUM(Table4[[#This Row],[Column11]:[Column13]])</f>
        <v>0</v>
      </c>
      <c r="AC61" s="39" t="s">
        <v>27</v>
      </c>
      <c r="AD61" s="11">
        <v>0</v>
      </c>
      <c r="AE61" s="11">
        <v>1</v>
      </c>
      <c r="AF61" s="11">
        <v>0</v>
      </c>
      <c r="AG61" s="11">
        <v>0</v>
      </c>
      <c r="AH61" s="11">
        <v>0</v>
      </c>
      <c r="AI61" s="14">
        <f>SUM(Table4[[#This Row],[Column14]:[Column16]])</f>
        <v>1</v>
      </c>
      <c r="AJ61" s="39">
        <v>25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f>SUM(Table4[[#This Row],[Column99]:[Column95]])</f>
        <v>0</v>
      </c>
      <c r="AQ61" s="39" t="s">
        <v>27</v>
      </c>
      <c r="AR61" s="11">
        <v>1</v>
      </c>
      <c r="AS61" s="11">
        <v>0</v>
      </c>
      <c r="AT61" s="11">
        <v>0</v>
      </c>
      <c r="AU61" s="11">
        <v>0</v>
      </c>
      <c r="AV61" s="11">
        <v>0</v>
      </c>
      <c r="AW61" s="14">
        <f>SUM(Table4[[#This Row],[Column17]:[Column19]])</f>
        <v>1</v>
      </c>
      <c r="AX61" s="39">
        <v>248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4">
        <f>SUM(Table4[[#This Row],[Column20]:[Column22]])</f>
        <v>0</v>
      </c>
      <c r="BE61" s="39" t="s">
        <v>27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39">
        <f>SUM(Table4[[#This Row],[Column106]:[Column102]])</f>
        <v>0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BQ61" s="33">
        <f>SUM(Table4[[#This Row],[Column26]:[Column28]])</f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33">
        <f>SUM(Table4[[#This Row],[Column29]:[Column31]])</f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33">
        <f>SUM(Table4[[#This Row],[Column35]:[Column37]])</f>
        <v>0</v>
      </c>
      <c r="CD61" s="11">
        <v>0</v>
      </c>
      <c r="CE61" s="11">
        <v>0</v>
      </c>
      <c r="CF61" s="11">
        <v>0</v>
      </c>
      <c r="CG61" s="11">
        <v>0</v>
      </c>
      <c r="CH61" s="11">
        <v>0</v>
      </c>
      <c r="CI61" s="33">
        <f>SUM(Table4[[#This Row],[Column38]:[Column40]])</f>
        <v>0</v>
      </c>
      <c r="CJ61" s="11">
        <v>1</v>
      </c>
      <c r="CK61" s="11">
        <v>0</v>
      </c>
      <c r="CL61" s="11">
        <v>0</v>
      </c>
      <c r="CM61" s="11">
        <v>0</v>
      </c>
      <c r="CN61" s="11">
        <v>0</v>
      </c>
      <c r="CO61" s="13">
        <f>SUM(Table4[[#This Row],[Column41]:[Column43]])</f>
        <v>1</v>
      </c>
      <c r="CP61" s="11">
        <v>0</v>
      </c>
      <c r="CQ61" s="11">
        <v>0</v>
      </c>
      <c r="CR61" s="11">
        <v>0</v>
      </c>
      <c r="CS61" s="11">
        <v>0</v>
      </c>
      <c r="CT61" s="11">
        <v>0</v>
      </c>
      <c r="CU61" s="13">
        <f>SUM(Table4[[#This Row],[Column44]:[Column46]])</f>
        <v>0</v>
      </c>
      <c r="CV61" s="11">
        <v>0</v>
      </c>
      <c r="CW61" s="11">
        <v>1</v>
      </c>
      <c r="CX61" s="11">
        <v>0</v>
      </c>
      <c r="CY61" s="11">
        <v>0</v>
      </c>
      <c r="CZ61" s="11">
        <v>0</v>
      </c>
      <c r="DA61" s="13">
        <f>SUM(Table4[[#This Row],[Column47]:[Column49]])</f>
        <v>1</v>
      </c>
    </row>
    <row r="62" spans="1:105" x14ac:dyDescent="0.25">
      <c r="A62" s="1">
        <v>41350</v>
      </c>
      <c r="B62" s="18">
        <v>275</v>
      </c>
      <c r="C62" s="18">
        <v>374</v>
      </c>
      <c r="D62" s="18">
        <v>0</v>
      </c>
      <c r="E62" s="18">
        <v>0</v>
      </c>
      <c r="F62" s="18">
        <v>26</v>
      </c>
      <c r="G62" s="18">
        <f>SUM(Table4[[#This Row],[Column2]:[Column4]])</f>
        <v>675</v>
      </c>
      <c r="H62" s="39">
        <v>36.367256637168097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4">
        <f>SUM(Table4[[#This Row],[Column5]:[Column7]])</f>
        <v>0</v>
      </c>
      <c r="O62" s="39" t="s">
        <v>27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4">
        <f>SUM(Table4[[#This Row],[Column8]:[Column10]])</f>
        <v>0</v>
      </c>
      <c r="V62" s="39" t="s">
        <v>27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4">
        <f>SUM(Table4[[#This Row],[Column11]:[Column13]])</f>
        <v>0</v>
      </c>
      <c r="AC62" s="39" t="s">
        <v>27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4">
        <f>SUM(Table4[[#This Row],[Column14]:[Column16]])</f>
        <v>0</v>
      </c>
      <c r="AJ62" s="39" t="s">
        <v>27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f>SUM(Table4[[#This Row],[Column99]:[Column95]])</f>
        <v>0</v>
      </c>
      <c r="AQ62" s="39" t="s">
        <v>27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4">
        <f>SUM(Table4[[#This Row],[Column17]:[Column19]])</f>
        <v>0</v>
      </c>
      <c r="AX62" s="39" t="s">
        <v>27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4">
        <f>SUM(Table4[[#This Row],[Column20]:[Column22]])</f>
        <v>0</v>
      </c>
      <c r="BE62" s="39" t="s">
        <v>27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39">
        <f>SUM(Table4[[#This Row],[Column106]:[Column102]])</f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33">
        <f>SUM(Table4[[#This Row],[Column26]:[Column28]])</f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  <c r="BW62" s="33">
        <f>SUM(Table4[[#This Row],[Column29]:[Column31]])</f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0</v>
      </c>
      <c r="CC62" s="33">
        <f>SUM(Table4[[#This Row],[Column35]:[Column37]])</f>
        <v>0</v>
      </c>
      <c r="CD62" s="11">
        <v>0</v>
      </c>
      <c r="CE62" s="11">
        <v>0</v>
      </c>
      <c r="CF62" s="11">
        <v>0</v>
      </c>
      <c r="CG62" s="11">
        <v>0</v>
      </c>
      <c r="CH62" s="11">
        <v>0</v>
      </c>
      <c r="CI62" s="33">
        <f>SUM(Table4[[#This Row],[Column38]:[Column40]])</f>
        <v>0</v>
      </c>
      <c r="CJ62" s="11">
        <v>0</v>
      </c>
      <c r="CK62" s="11">
        <v>0</v>
      </c>
      <c r="CL62" s="11">
        <v>0</v>
      </c>
      <c r="CM62" s="11">
        <v>0</v>
      </c>
      <c r="CN62" s="11">
        <v>0</v>
      </c>
      <c r="CO62" s="13">
        <f>SUM(Table4[[#This Row],[Column41]:[Column43]])</f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  <c r="CU62" s="13">
        <f>SUM(Table4[[#This Row],[Column44]:[Column46]])</f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3">
        <f>SUM(Table4[[#This Row],[Column47]:[Column49]])</f>
        <v>0</v>
      </c>
    </row>
    <row r="63" spans="1:105" x14ac:dyDescent="0.25">
      <c r="A63" s="1">
        <v>41351</v>
      </c>
      <c r="B63" s="18">
        <v>210</v>
      </c>
      <c r="C63" s="18">
        <v>306</v>
      </c>
      <c r="D63" s="18">
        <v>0</v>
      </c>
      <c r="E63" s="18">
        <v>0</v>
      </c>
      <c r="F63" s="18">
        <v>11</v>
      </c>
      <c r="G63" s="18">
        <f>SUM(Table4[[#This Row],[Column2]:[Column4]])</f>
        <v>527</v>
      </c>
      <c r="H63" s="39">
        <v>36.639810426540301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4">
        <f>SUM(Table4[[#This Row],[Column5]:[Column7]])</f>
        <v>0</v>
      </c>
      <c r="O63" s="39" t="s">
        <v>27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4">
        <f>SUM(Table4[[#This Row],[Column8]:[Column10]])</f>
        <v>0</v>
      </c>
      <c r="V63" s="39" t="s">
        <v>27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4">
        <f>SUM(Table4[[#This Row],[Column11]:[Column13]])</f>
        <v>0</v>
      </c>
      <c r="AC63" s="39" t="s">
        <v>27</v>
      </c>
      <c r="AD63" s="11">
        <v>1</v>
      </c>
      <c r="AE63" s="11">
        <v>3</v>
      </c>
      <c r="AF63" s="11">
        <v>0</v>
      </c>
      <c r="AG63" s="11">
        <v>0</v>
      </c>
      <c r="AH63" s="11">
        <v>0</v>
      </c>
      <c r="AI63" s="14">
        <f>SUM(Table4[[#This Row],[Column14]:[Column16]])</f>
        <v>4</v>
      </c>
      <c r="AJ63" s="39">
        <v>27.25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f>SUM(Table4[[#This Row],[Column99]:[Column95]])</f>
        <v>0</v>
      </c>
      <c r="AQ63" s="39" t="s">
        <v>27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4">
        <f>SUM(Table4[[#This Row],[Column17]:[Column19]])</f>
        <v>0</v>
      </c>
      <c r="AX63" s="39" t="s">
        <v>27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4">
        <f>SUM(Table4[[#This Row],[Column20]:[Column22]])</f>
        <v>0</v>
      </c>
      <c r="BE63" s="39" t="s">
        <v>27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39">
        <f>SUM(Table4[[#This Row],[Column106]:[Column102]])</f>
        <v>0</v>
      </c>
      <c r="BL63" s="11">
        <v>0</v>
      </c>
      <c r="BM63" s="11">
        <v>0</v>
      </c>
      <c r="BN63" s="11">
        <v>0</v>
      </c>
      <c r="BO63" s="11">
        <v>0</v>
      </c>
      <c r="BP63" s="11">
        <v>0</v>
      </c>
      <c r="BQ63" s="33">
        <f>SUM(Table4[[#This Row],[Column26]:[Column28]])</f>
        <v>0</v>
      </c>
      <c r="BR63" s="11">
        <v>0</v>
      </c>
      <c r="BS63" s="11">
        <v>0</v>
      </c>
      <c r="BT63" s="11">
        <v>0</v>
      </c>
      <c r="BU63" s="11">
        <v>0</v>
      </c>
      <c r="BV63" s="11">
        <v>0</v>
      </c>
      <c r="BW63" s="33">
        <f>SUM(Table4[[#This Row],[Column29]:[Column31]])</f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33">
        <f>SUM(Table4[[#This Row],[Column35]:[Column37]])</f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0</v>
      </c>
      <c r="CI63" s="33">
        <f>SUM(Table4[[#This Row],[Column38]:[Column40]])</f>
        <v>0</v>
      </c>
      <c r="CJ63" s="11">
        <v>0</v>
      </c>
      <c r="CK63" s="11">
        <v>3</v>
      </c>
      <c r="CL63" s="11">
        <v>0</v>
      </c>
      <c r="CM63" s="11">
        <v>0</v>
      </c>
      <c r="CN63" s="11">
        <v>0</v>
      </c>
      <c r="CO63" s="13">
        <f>SUM(Table4[[#This Row],[Column41]:[Column43]])</f>
        <v>3</v>
      </c>
      <c r="CP63" s="11">
        <v>0</v>
      </c>
      <c r="CQ63" s="11">
        <v>0</v>
      </c>
      <c r="CR63" s="11">
        <v>0</v>
      </c>
      <c r="CS63" s="11">
        <v>0</v>
      </c>
      <c r="CT63" s="11">
        <v>0</v>
      </c>
      <c r="CU63" s="13">
        <f>SUM(Table4[[#This Row],[Column44]:[Column46]])</f>
        <v>0</v>
      </c>
      <c r="CV63" s="11">
        <v>1</v>
      </c>
      <c r="CW63" s="11">
        <v>1</v>
      </c>
      <c r="CX63" s="11">
        <v>0</v>
      </c>
      <c r="CY63" s="11">
        <v>0</v>
      </c>
      <c r="CZ63" s="11">
        <v>0</v>
      </c>
      <c r="DA63" s="13">
        <f>SUM(Table4[[#This Row],[Column47]:[Column49]])</f>
        <v>2</v>
      </c>
    </row>
    <row r="64" spans="1:105" x14ac:dyDescent="0.25">
      <c r="A64" s="1">
        <v>41352</v>
      </c>
      <c r="B64" s="18">
        <v>126</v>
      </c>
      <c r="C64" s="18">
        <v>150</v>
      </c>
      <c r="D64" s="18">
        <v>0</v>
      </c>
      <c r="E64" s="18">
        <v>0</v>
      </c>
      <c r="F64" s="18">
        <v>1</v>
      </c>
      <c r="G64" s="18">
        <f>SUM(Table4[[#This Row],[Column2]:[Column4]])</f>
        <v>277</v>
      </c>
      <c r="H64" s="39">
        <v>37.427860696517399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4">
        <f>SUM(Table4[[#This Row],[Column5]:[Column7]])</f>
        <v>0</v>
      </c>
      <c r="O64" s="39" t="s">
        <v>27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4">
        <f>SUM(Table4[[#This Row],[Column8]:[Column10]])</f>
        <v>0</v>
      </c>
      <c r="V64" s="39" t="s">
        <v>27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4">
        <f>SUM(Table4[[#This Row],[Column11]:[Column13]])</f>
        <v>0</v>
      </c>
      <c r="AC64" s="39" t="s">
        <v>27</v>
      </c>
      <c r="AD64" s="11">
        <v>3</v>
      </c>
      <c r="AE64" s="11">
        <v>4</v>
      </c>
      <c r="AF64" s="11">
        <v>0</v>
      </c>
      <c r="AG64" s="11">
        <v>0</v>
      </c>
      <c r="AH64" s="11">
        <v>0</v>
      </c>
      <c r="AI64" s="14">
        <f>SUM(Table4[[#This Row],[Column14]:[Column16]])</f>
        <v>7</v>
      </c>
      <c r="AJ64" s="39">
        <v>26.285714285714299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f>SUM(Table4[[#This Row],[Column99]:[Column95]])</f>
        <v>0</v>
      </c>
      <c r="AQ64" s="39" t="s">
        <v>27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4">
        <f>SUM(Table4[[#This Row],[Column17]:[Column19]])</f>
        <v>0</v>
      </c>
      <c r="AX64" s="39" t="s">
        <v>27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4">
        <f>SUM(Table4[[#This Row],[Column20]:[Column22]])</f>
        <v>0</v>
      </c>
      <c r="BE64" s="39" t="s">
        <v>27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39">
        <f>SUM(Table4[[#This Row],[Column106]:[Column102]])</f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33">
        <f>SUM(Table4[[#This Row],[Column26]:[Column28]])</f>
        <v>0</v>
      </c>
      <c r="BR64" s="11">
        <v>0</v>
      </c>
      <c r="BS64" s="11">
        <v>0</v>
      </c>
      <c r="BT64" s="11">
        <v>0</v>
      </c>
      <c r="BU64" s="11">
        <v>0</v>
      </c>
      <c r="BV64" s="11">
        <v>0</v>
      </c>
      <c r="BW64" s="33">
        <f>SUM(Table4[[#This Row],[Column29]:[Column31]])</f>
        <v>0</v>
      </c>
      <c r="BX64" s="11">
        <v>0</v>
      </c>
      <c r="BY64" s="11">
        <v>0</v>
      </c>
      <c r="BZ64" s="11">
        <v>0</v>
      </c>
      <c r="CA64" s="11">
        <v>0</v>
      </c>
      <c r="CB64" s="11">
        <v>0</v>
      </c>
      <c r="CC64" s="33">
        <f>SUM(Table4[[#This Row],[Column35]:[Column37]])</f>
        <v>0</v>
      </c>
      <c r="CD64" s="11">
        <v>1</v>
      </c>
      <c r="CE64" s="11">
        <v>0</v>
      </c>
      <c r="CF64" s="11">
        <v>0</v>
      </c>
      <c r="CG64" s="11">
        <v>0</v>
      </c>
      <c r="CH64" s="11">
        <v>0</v>
      </c>
      <c r="CI64" s="33">
        <f>SUM(Table4[[#This Row],[Column38]:[Column40]])</f>
        <v>1</v>
      </c>
      <c r="CJ64" s="11">
        <v>2</v>
      </c>
      <c r="CK64" s="11">
        <v>0</v>
      </c>
      <c r="CL64" s="11">
        <v>0</v>
      </c>
      <c r="CM64" s="11">
        <v>0</v>
      </c>
      <c r="CN64" s="11">
        <v>0</v>
      </c>
      <c r="CO64" s="13">
        <f>SUM(Table4[[#This Row],[Column41]:[Column43]])</f>
        <v>2</v>
      </c>
      <c r="CP64" s="11">
        <v>0</v>
      </c>
      <c r="CQ64" s="11">
        <v>1</v>
      </c>
      <c r="CR64" s="11">
        <v>0</v>
      </c>
      <c r="CS64" s="11">
        <v>0</v>
      </c>
      <c r="CT64" s="11">
        <v>0</v>
      </c>
      <c r="CU64" s="13">
        <f>SUM(Table4[[#This Row],[Column44]:[Column46]])</f>
        <v>1</v>
      </c>
      <c r="CV64" s="11">
        <v>1</v>
      </c>
      <c r="CW64" s="11">
        <v>0</v>
      </c>
      <c r="CX64" s="11">
        <v>0</v>
      </c>
      <c r="CY64" s="11">
        <v>0</v>
      </c>
      <c r="CZ64" s="11">
        <v>0</v>
      </c>
      <c r="DA64" s="13">
        <f>SUM(Table4[[#This Row],[Column47]:[Column49]])</f>
        <v>1</v>
      </c>
    </row>
    <row r="65" spans="1:105" x14ac:dyDescent="0.25">
      <c r="A65" s="1">
        <v>41353</v>
      </c>
      <c r="B65" s="18">
        <v>70</v>
      </c>
      <c r="C65" s="18">
        <v>90</v>
      </c>
      <c r="D65" s="18">
        <v>0</v>
      </c>
      <c r="E65" s="18">
        <v>0</v>
      </c>
      <c r="F65" s="18">
        <v>3</v>
      </c>
      <c r="G65" s="18">
        <f>SUM(Table4[[#This Row],[Column2]:[Column4]])</f>
        <v>163</v>
      </c>
      <c r="H65" s="39">
        <v>38.644171779141097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4">
        <f>SUM(Table4[[#This Row],[Column5]:[Column7]])</f>
        <v>0</v>
      </c>
      <c r="O65" s="39" t="s">
        <v>27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4">
        <f>SUM(Table4[[#This Row],[Column8]:[Column10]])</f>
        <v>0</v>
      </c>
      <c r="V65" s="39" t="s">
        <v>27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4">
        <f>SUM(Table4[[#This Row],[Column11]:[Column13]])</f>
        <v>0</v>
      </c>
      <c r="AC65" s="39" t="s">
        <v>27</v>
      </c>
      <c r="AD65" s="11">
        <v>2</v>
      </c>
      <c r="AE65" s="11">
        <v>9</v>
      </c>
      <c r="AF65" s="11">
        <v>0</v>
      </c>
      <c r="AG65" s="11">
        <v>0</v>
      </c>
      <c r="AH65" s="11">
        <v>0</v>
      </c>
      <c r="AI65" s="14">
        <f>SUM(Table4[[#This Row],[Column14]:[Column16]])</f>
        <v>11</v>
      </c>
      <c r="AJ65" s="39">
        <v>28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f>SUM(Table4[[#This Row],[Column99]:[Column95]])</f>
        <v>0</v>
      </c>
      <c r="AQ65" s="39" t="s">
        <v>27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4">
        <f>SUM(Table4[[#This Row],[Column17]:[Column19]])</f>
        <v>0</v>
      </c>
      <c r="AX65" s="39" t="s">
        <v>27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4">
        <f>SUM(Table4[[#This Row],[Column20]:[Column22]])</f>
        <v>0</v>
      </c>
      <c r="BE65" s="39" t="s">
        <v>27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39">
        <f>SUM(Table4[[#This Row],[Column106]:[Column102]])</f>
        <v>0</v>
      </c>
      <c r="BL65" s="11">
        <v>20</v>
      </c>
      <c r="BM65" s="11">
        <v>27</v>
      </c>
      <c r="BN65" s="11">
        <v>0</v>
      </c>
      <c r="BO65" s="11">
        <v>0</v>
      </c>
      <c r="BP65" s="11">
        <v>0</v>
      </c>
      <c r="BQ65" s="33">
        <f>SUM(Table4[[#This Row],[Column26]:[Column28]])</f>
        <v>47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33">
        <f>SUM(Table4[[#This Row],[Column29]:[Column31]])</f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33">
        <f>SUM(Table4[[#This Row],[Column35]:[Column37]])</f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33">
        <f>SUM(Table4[[#This Row],[Column38]:[Column40]])</f>
        <v>0</v>
      </c>
      <c r="CJ65" s="11">
        <v>0</v>
      </c>
      <c r="CK65" s="11">
        <v>0</v>
      </c>
      <c r="CL65" s="11">
        <v>0</v>
      </c>
      <c r="CM65" s="11">
        <v>0</v>
      </c>
      <c r="CN65" s="11">
        <v>1</v>
      </c>
      <c r="CO65" s="13">
        <f>SUM(Table4[[#This Row],[Column41]:[Column43]])</f>
        <v>1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3">
        <f>SUM(Table4[[#This Row],[Column44]:[Column46]])</f>
        <v>0</v>
      </c>
      <c r="CV65" s="11">
        <v>0</v>
      </c>
      <c r="CW65" s="11">
        <v>1</v>
      </c>
      <c r="CX65" s="11">
        <v>0</v>
      </c>
      <c r="CY65" s="11">
        <v>0</v>
      </c>
      <c r="CZ65" s="11">
        <v>0</v>
      </c>
      <c r="DA65" s="13">
        <f>SUM(Table4[[#This Row],[Column47]:[Column49]])</f>
        <v>1</v>
      </c>
    </row>
    <row r="66" spans="1:105" x14ac:dyDescent="0.25">
      <c r="A66" s="1">
        <v>41354</v>
      </c>
      <c r="B66" s="18">
        <v>386</v>
      </c>
      <c r="C66" s="18">
        <v>451</v>
      </c>
      <c r="D66" s="18">
        <v>0</v>
      </c>
      <c r="E66" s="18">
        <v>0</v>
      </c>
      <c r="F66" s="18">
        <v>1</v>
      </c>
      <c r="G66" s="18">
        <f>SUM(Table4[[#This Row],[Column2]:[Column4]])</f>
        <v>838</v>
      </c>
      <c r="H66" s="39">
        <v>38.203980099502502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4">
        <f>SUM(Table4[[#This Row],[Column5]:[Column7]])</f>
        <v>0</v>
      </c>
      <c r="O66" s="39" t="s">
        <v>27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4">
        <f>SUM(Table4[[#This Row],[Column8]:[Column10]])</f>
        <v>0</v>
      </c>
      <c r="V66" s="39" t="s">
        <v>27</v>
      </c>
      <c r="W66" s="11">
        <v>1</v>
      </c>
      <c r="X66" s="11">
        <v>1</v>
      </c>
      <c r="Y66" s="11">
        <v>0</v>
      </c>
      <c r="Z66" s="11">
        <v>0</v>
      </c>
      <c r="AA66" s="11">
        <v>0</v>
      </c>
      <c r="AB66" s="14">
        <f>SUM(Table4[[#This Row],[Column11]:[Column13]])</f>
        <v>2</v>
      </c>
      <c r="AC66" s="39">
        <v>93.5</v>
      </c>
      <c r="AD66" s="11">
        <v>3</v>
      </c>
      <c r="AE66" s="11">
        <v>19</v>
      </c>
      <c r="AF66" s="11">
        <v>0</v>
      </c>
      <c r="AG66" s="11">
        <v>0</v>
      </c>
      <c r="AH66" s="11">
        <v>0</v>
      </c>
      <c r="AI66" s="14">
        <f>SUM(Table4[[#This Row],[Column14]:[Column16]])</f>
        <v>22</v>
      </c>
      <c r="AJ66" s="39">
        <v>26.909090909090899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f>SUM(Table4[[#This Row],[Column99]:[Column95]])</f>
        <v>0</v>
      </c>
      <c r="AQ66" s="39" t="s">
        <v>27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14">
        <f>SUM(Table4[[#This Row],[Column17]:[Column19]])</f>
        <v>0</v>
      </c>
      <c r="AX66" s="39" t="s">
        <v>27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4">
        <f>SUM(Table4[[#This Row],[Column20]:[Column22]])</f>
        <v>0</v>
      </c>
      <c r="BE66" s="39" t="s">
        <v>27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39">
        <f>SUM(Table4[[#This Row],[Column106]:[Column102]])</f>
        <v>0</v>
      </c>
      <c r="BL66" s="11">
        <v>1</v>
      </c>
      <c r="BM66" s="11">
        <v>3</v>
      </c>
      <c r="BN66" s="11">
        <v>0</v>
      </c>
      <c r="BO66" s="11">
        <v>0</v>
      </c>
      <c r="BP66" s="11">
        <v>0</v>
      </c>
      <c r="BQ66" s="33">
        <f>SUM(Table4[[#This Row],[Column26]:[Column28]])</f>
        <v>4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  <c r="BW66" s="33">
        <f>SUM(Table4[[#This Row],[Column29]:[Column31]])</f>
        <v>0</v>
      </c>
      <c r="BX66" s="11">
        <v>0</v>
      </c>
      <c r="BY66" s="11">
        <v>0</v>
      </c>
      <c r="BZ66" s="11">
        <v>0</v>
      </c>
      <c r="CA66" s="11">
        <v>0</v>
      </c>
      <c r="CB66" s="11">
        <v>0</v>
      </c>
      <c r="CC66" s="33">
        <f>SUM(Table4[[#This Row],[Column35]:[Column37]])</f>
        <v>0</v>
      </c>
      <c r="CD66" s="11">
        <v>1</v>
      </c>
      <c r="CE66" s="11">
        <v>2</v>
      </c>
      <c r="CF66" s="11">
        <v>0</v>
      </c>
      <c r="CG66" s="11">
        <v>0</v>
      </c>
      <c r="CH66" s="11">
        <v>0</v>
      </c>
      <c r="CI66" s="33">
        <f>SUM(Table4[[#This Row],[Column38]:[Column40]])</f>
        <v>3</v>
      </c>
      <c r="CJ66" s="11">
        <v>20</v>
      </c>
      <c r="CK66" s="11">
        <v>8</v>
      </c>
      <c r="CL66" s="11">
        <v>0</v>
      </c>
      <c r="CM66" s="11">
        <v>0</v>
      </c>
      <c r="CN66" s="11">
        <v>0</v>
      </c>
      <c r="CO66" s="13">
        <f>SUM(Table4[[#This Row],[Column41]:[Column43]])</f>
        <v>28</v>
      </c>
      <c r="CP66" s="11">
        <v>2</v>
      </c>
      <c r="CQ66" s="11">
        <v>6</v>
      </c>
      <c r="CR66" s="11">
        <v>0</v>
      </c>
      <c r="CS66" s="11">
        <v>0</v>
      </c>
      <c r="CT66" s="11">
        <v>0</v>
      </c>
      <c r="CU66" s="13">
        <f>SUM(Table4[[#This Row],[Column44]:[Column46]])</f>
        <v>8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3">
        <f>SUM(Table4[[#This Row],[Column47]:[Column49]])</f>
        <v>0</v>
      </c>
    </row>
    <row r="67" spans="1:105" x14ac:dyDescent="0.25">
      <c r="A67" s="1">
        <v>41355</v>
      </c>
      <c r="B67" s="18">
        <v>435</v>
      </c>
      <c r="C67" s="18">
        <v>483</v>
      </c>
      <c r="D67" s="18">
        <v>0</v>
      </c>
      <c r="E67" s="18">
        <v>0</v>
      </c>
      <c r="F67" s="18">
        <v>1</v>
      </c>
      <c r="G67" s="18">
        <f>SUM(Table4[[#This Row],[Column2]:[Column4]])</f>
        <v>919</v>
      </c>
      <c r="H67" s="39">
        <v>37.890547263681597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4">
        <f>SUM(Table4[[#This Row],[Column5]:[Column7]])</f>
        <v>0</v>
      </c>
      <c r="O67" s="39" t="s">
        <v>27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4">
        <f>SUM(Table4[[#This Row],[Column8]:[Column10]])</f>
        <v>0</v>
      </c>
      <c r="V67" s="39" t="s">
        <v>27</v>
      </c>
      <c r="W67" s="11">
        <v>1</v>
      </c>
      <c r="X67" s="11">
        <v>2</v>
      </c>
      <c r="Y67" s="11">
        <v>0</v>
      </c>
      <c r="Z67" s="11">
        <v>0</v>
      </c>
      <c r="AA67" s="11">
        <v>0</v>
      </c>
      <c r="AB67" s="14">
        <f>SUM(Table4[[#This Row],[Column11]:[Column13]])</f>
        <v>3</v>
      </c>
      <c r="AC67" s="39">
        <v>100.333333333333</v>
      </c>
      <c r="AD67" s="11">
        <v>5</v>
      </c>
      <c r="AE67" s="11">
        <v>12</v>
      </c>
      <c r="AF67" s="11">
        <v>0</v>
      </c>
      <c r="AG67" s="11">
        <v>0</v>
      </c>
      <c r="AH67" s="11">
        <v>0</v>
      </c>
      <c r="AI67" s="14">
        <f>SUM(Table4[[#This Row],[Column14]:[Column16]])</f>
        <v>17</v>
      </c>
      <c r="AJ67" s="39">
        <v>26.882352941176499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f>SUM(Table4[[#This Row],[Column99]:[Column95]])</f>
        <v>0</v>
      </c>
      <c r="AQ67" s="39" t="s">
        <v>27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4">
        <f>SUM(Table4[[#This Row],[Column17]:[Column19]])</f>
        <v>0</v>
      </c>
      <c r="AX67" s="39" t="s">
        <v>27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4">
        <f>SUM(Table4[[#This Row],[Column20]:[Column22]])</f>
        <v>0</v>
      </c>
      <c r="BE67" s="39" t="s">
        <v>27</v>
      </c>
      <c r="BF67" s="12">
        <v>1</v>
      </c>
      <c r="BG67" s="12">
        <v>0</v>
      </c>
      <c r="BH67" s="12">
        <v>0</v>
      </c>
      <c r="BI67" s="12">
        <v>0</v>
      </c>
      <c r="BJ67" s="12">
        <v>0</v>
      </c>
      <c r="BK67" s="39">
        <f>SUM(Table4[[#This Row],[Column106]:[Column102]])</f>
        <v>1</v>
      </c>
      <c r="BL67" s="11">
        <v>0</v>
      </c>
      <c r="BM67" s="11">
        <v>0</v>
      </c>
      <c r="BN67" s="11">
        <v>0</v>
      </c>
      <c r="BO67" s="11">
        <v>0</v>
      </c>
      <c r="BP67" s="11">
        <v>0</v>
      </c>
      <c r="BQ67" s="33">
        <f>SUM(Table4[[#This Row],[Column26]:[Column28]])</f>
        <v>0</v>
      </c>
      <c r="BR67" s="11">
        <v>0</v>
      </c>
      <c r="BS67" s="11">
        <v>0</v>
      </c>
      <c r="BT67" s="11">
        <v>0</v>
      </c>
      <c r="BU67" s="11">
        <v>0</v>
      </c>
      <c r="BV67" s="11">
        <v>0</v>
      </c>
      <c r="BW67" s="33">
        <f>SUM(Table4[[#This Row],[Column29]:[Column31]])</f>
        <v>0</v>
      </c>
      <c r="BX67" s="11">
        <v>0</v>
      </c>
      <c r="BY67" s="11">
        <v>0</v>
      </c>
      <c r="BZ67" s="11">
        <v>0</v>
      </c>
      <c r="CA67" s="11">
        <v>0</v>
      </c>
      <c r="CB67" s="11">
        <v>0</v>
      </c>
      <c r="CC67" s="33">
        <f>SUM(Table4[[#This Row],[Column35]:[Column37]])</f>
        <v>0</v>
      </c>
      <c r="CD67" s="11">
        <v>0</v>
      </c>
      <c r="CE67" s="11">
        <v>0</v>
      </c>
      <c r="CF67" s="11">
        <v>0</v>
      </c>
      <c r="CG67" s="11">
        <v>0</v>
      </c>
      <c r="CH67" s="11">
        <v>0</v>
      </c>
      <c r="CI67" s="33">
        <f>SUM(Table4[[#This Row],[Column38]:[Column40]])</f>
        <v>0</v>
      </c>
      <c r="CJ67" s="11">
        <v>1</v>
      </c>
      <c r="CK67" s="11">
        <v>3</v>
      </c>
      <c r="CL67" s="11">
        <v>0</v>
      </c>
      <c r="CM67" s="11">
        <v>0</v>
      </c>
      <c r="CN67" s="11">
        <v>1</v>
      </c>
      <c r="CO67" s="13">
        <f>SUM(Table4[[#This Row],[Column41]:[Column43]])</f>
        <v>5</v>
      </c>
      <c r="CP67" s="11">
        <v>0</v>
      </c>
      <c r="CQ67" s="11">
        <v>0</v>
      </c>
      <c r="CR67" s="11">
        <v>0</v>
      </c>
      <c r="CS67" s="11">
        <v>0</v>
      </c>
      <c r="CT67" s="11">
        <v>0</v>
      </c>
      <c r="CU67" s="13">
        <f>SUM(Table4[[#This Row],[Column44]:[Column46]])</f>
        <v>0</v>
      </c>
      <c r="CV67" s="11">
        <v>1</v>
      </c>
      <c r="CW67" s="11">
        <v>0</v>
      </c>
      <c r="CX67" s="11">
        <v>0</v>
      </c>
      <c r="CY67" s="11">
        <v>0</v>
      </c>
      <c r="CZ67" s="11">
        <v>0</v>
      </c>
      <c r="DA67" s="13">
        <f>SUM(Table4[[#This Row],[Column47]:[Column49]])</f>
        <v>1</v>
      </c>
    </row>
    <row r="68" spans="1:105" x14ac:dyDescent="0.25">
      <c r="A68" s="1">
        <v>41356</v>
      </c>
      <c r="B68" s="18">
        <v>524</v>
      </c>
      <c r="C68" s="18">
        <v>638</v>
      </c>
      <c r="D68" s="18">
        <v>0</v>
      </c>
      <c r="E68" s="18">
        <v>0</v>
      </c>
      <c r="F68" s="18">
        <v>14</v>
      </c>
      <c r="G68" s="18">
        <f>SUM(Table4[[#This Row],[Column2]:[Column4]])</f>
        <v>1176</v>
      </c>
      <c r="H68" s="39">
        <v>37.976635514018703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4">
        <f>SUM(Table4[[#This Row],[Column5]:[Column7]])</f>
        <v>0</v>
      </c>
      <c r="O68" s="39" t="s">
        <v>27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4">
        <f>SUM(Table4[[#This Row],[Column8]:[Column10]])</f>
        <v>0</v>
      </c>
      <c r="V68" s="39" t="s">
        <v>27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4">
        <f>SUM(Table4[[#This Row],[Column11]:[Column13]])</f>
        <v>0</v>
      </c>
      <c r="AC68" s="39" t="s">
        <v>27</v>
      </c>
      <c r="AD68" s="11">
        <v>10</v>
      </c>
      <c r="AE68" s="11">
        <v>12</v>
      </c>
      <c r="AF68" s="11">
        <v>0</v>
      </c>
      <c r="AG68" s="11">
        <v>0</v>
      </c>
      <c r="AH68" s="11">
        <v>0</v>
      </c>
      <c r="AI68" s="14">
        <f>SUM(Table4[[#This Row],[Column14]:[Column16]])</f>
        <v>22</v>
      </c>
      <c r="AJ68" s="39">
        <v>26.863636363636399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f>SUM(Table4[[#This Row],[Column99]:[Column95]])</f>
        <v>0</v>
      </c>
      <c r="AQ68" s="39" t="s">
        <v>27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4">
        <f>SUM(Table4[[#This Row],[Column17]:[Column19]])</f>
        <v>0</v>
      </c>
      <c r="AX68" s="39" t="s">
        <v>27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4">
        <f>SUM(Table4[[#This Row],[Column20]:[Column22]])</f>
        <v>0</v>
      </c>
      <c r="BE68" s="39" t="s">
        <v>27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39">
        <f>SUM(Table4[[#This Row],[Column106]:[Column102]])</f>
        <v>0</v>
      </c>
      <c r="BL68" s="11">
        <v>0</v>
      </c>
      <c r="BM68" s="11">
        <v>0</v>
      </c>
      <c r="BN68" s="11">
        <v>0</v>
      </c>
      <c r="BO68" s="11">
        <v>0</v>
      </c>
      <c r="BP68" s="11">
        <v>0</v>
      </c>
      <c r="BQ68" s="33">
        <f>SUM(Table4[[#This Row],[Column26]:[Column28]])</f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  <c r="BW68" s="33">
        <f>SUM(Table4[[#This Row],[Column29]:[Column31]])</f>
        <v>0</v>
      </c>
      <c r="BX68" s="11">
        <v>0</v>
      </c>
      <c r="BY68" s="11">
        <v>0</v>
      </c>
      <c r="BZ68" s="11">
        <v>0</v>
      </c>
      <c r="CA68" s="11">
        <v>0</v>
      </c>
      <c r="CB68" s="11">
        <v>0</v>
      </c>
      <c r="CC68" s="33">
        <f>SUM(Table4[[#This Row],[Column35]:[Column37]])</f>
        <v>0</v>
      </c>
      <c r="CD68" s="11">
        <v>0</v>
      </c>
      <c r="CE68" s="11">
        <v>0</v>
      </c>
      <c r="CF68" s="11">
        <v>0</v>
      </c>
      <c r="CG68" s="11">
        <v>0</v>
      </c>
      <c r="CH68" s="11">
        <v>0</v>
      </c>
      <c r="CI68" s="33">
        <f>SUM(Table4[[#This Row],[Column38]:[Column40]])</f>
        <v>0</v>
      </c>
      <c r="CJ68" s="11">
        <v>2</v>
      </c>
      <c r="CK68" s="11">
        <v>4</v>
      </c>
      <c r="CL68" s="11">
        <v>0</v>
      </c>
      <c r="CM68" s="11">
        <v>0</v>
      </c>
      <c r="CN68" s="11">
        <v>0</v>
      </c>
      <c r="CO68" s="13">
        <f>SUM(Table4[[#This Row],[Column41]:[Column43]])</f>
        <v>6</v>
      </c>
      <c r="CP68" s="11">
        <v>0</v>
      </c>
      <c r="CQ68" s="11">
        <v>2</v>
      </c>
      <c r="CR68" s="11">
        <v>0</v>
      </c>
      <c r="CS68" s="11">
        <v>0</v>
      </c>
      <c r="CT68" s="11">
        <v>0</v>
      </c>
      <c r="CU68" s="13">
        <f>SUM(Table4[[#This Row],[Column44]:[Column46]])</f>
        <v>2</v>
      </c>
      <c r="CV68" s="11">
        <v>2</v>
      </c>
      <c r="CW68" s="11">
        <v>1</v>
      </c>
      <c r="CX68" s="11">
        <v>0</v>
      </c>
      <c r="CY68" s="11">
        <v>0</v>
      </c>
      <c r="CZ68" s="11">
        <v>0</v>
      </c>
      <c r="DA68" s="13">
        <f>SUM(Table4[[#This Row],[Column47]:[Column49]])</f>
        <v>3</v>
      </c>
    </row>
    <row r="69" spans="1:105" x14ac:dyDescent="0.25">
      <c r="A69" s="1">
        <v>41357</v>
      </c>
      <c r="B69" s="18">
        <v>633</v>
      </c>
      <c r="C69" s="18">
        <v>549</v>
      </c>
      <c r="D69" s="18">
        <v>0</v>
      </c>
      <c r="E69" s="18">
        <v>0</v>
      </c>
      <c r="F69" s="18">
        <v>14</v>
      </c>
      <c r="G69" s="18">
        <f>SUM(Table4[[#This Row],[Column2]:[Column4]])</f>
        <v>1196</v>
      </c>
      <c r="H69" s="39">
        <v>37.350467289719603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4">
        <f>SUM(Table4[[#This Row],[Column5]:[Column7]])</f>
        <v>0</v>
      </c>
      <c r="O69" s="39" t="s">
        <v>27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4">
        <f>SUM(Table4[[#This Row],[Column8]:[Column10]])</f>
        <v>0</v>
      </c>
      <c r="V69" s="39" t="s">
        <v>27</v>
      </c>
      <c r="W69" s="11">
        <v>5</v>
      </c>
      <c r="X69" s="11">
        <v>1</v>
      </c>
      <c r="Y69" s="11">
        <v>0</v>
      </c>
      <c r="Z69" s="11">
        <v>0</v>
      </c>
      <c r="AA69" s="11">
        <v>0</v>
      </c>
      <c r="AB69" s="14">
        <f>SUM(Table4[[#This Row],[Column11]:[Column13]])</f>
        <v>6</v>
      </c>
      <c r="AC69" s="39">
        <v>100.5</v>
      </c>
      <c r="AD69" s="11">
        <v>6</v>
      </c>
      <c r="AE69" s="11">
        <v>12</v>
      </c>
      <c r="AF69" s="11">
        <v>0</v>
      </c>
      <c r="AG69" s="11">
        <v>0</v>
      </c>
      <c r="AH69" s="11">
        <v>0</v>
      </c>
      <c r="AI69" s="14">
        <f>SUM(Table4[[#This Row],[Column14]:[Column16]])</f>
        <v>18</v>
      </c>
      <c r="AJ69" s="39">
        <v>27.1666666666667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f>SUM(Table4[[#This Row],[Column99]:[Column95]])</f>
        <v>0</v>
      </c>
      <c r="AQ69" s="39" t="s">
        <v>27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4">
        <f>SUM(Table4[[#This Row],[Column17]:[Column19]])</f>
        <v>0</v>
      </c>
      <c r="AX69" s="39" t="s">
        <v>27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4">
        <f>SUM(Table4[[#This Row],[Column20]:[Column22]])</f>
        <v>0</v>
      </c>
      <c r="BE69" s="39" t="s">
        <v>27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39">
        <f>SUM(Table4[[#This Row],[Column106]:[Column102]])</f>
        <v>0</v>
      </c>
      <c r="BL69" s="11">
        <v>0</v>
      </c>
      <c r="BM69" s="11">
        <v>0</v>
      </c>
      <c r="BN69" s="11">
        <v>0</v>
      </c>
      <c r="BO69" s="11">
        <v>0</v>
      </c>
      <c r="BP69" s="11">
        <v>0</v>
      </c>
      <c r="BQ69" s="33">
        <f>SUM(Table4[[#This Row],[Column26]:[Column28]])</f>
        <v>0</v>
      </c>
      <c r="BR69" s="11">
        <v>0</v>
      </c>
      <c r="BS69" s="11">
        <v>0</v>
      </c>
      <c r="BT69" s="11">
        <v>0</v>
      </c>
      <c r="BU69" s="11">
        <v>0</v>
      </c>
      <c r="BV69" s="11">
        <v>0</v>
      </c>
      <c r="BW69" s="33">
        <f>SUM(Table4[[#This Row],[Column29]:[Column31]])</f>
        <v>0</v>
      </c>
      <c r="BX69" s="11">
        <v>0</v>
      </c>
      <c r="BY69" s="11">
        <v>0</v>
      </c>
      <c r="BZ69" s="11">
        <v>0</v>
      </c>
      <c r="CA69" s="11">
        <v>0</v>
      </c>
      <c r="CB69" s="11">
        <v>0</v>
      </c>
      <c r="CC69" s="33">
        <f>SUM(Table4[[#This Row],[Column35]:[Column37]])</f>
        <v>0</v>
      </c>
      <c r="CD69" s="11">
        <v>0</v>
      </c>
      <c r="CE69" s="11">
        <v>0</v>
      </c>
      <c r="CF69" s="11">
        <v>0</v>
      </c>
      <c r="CG69" s="11">
        <v>0</v>
      </c>
      <c r="CH69" s="11">
        <v>0</v>
      </c>
      <c r="CI69" s="33">
        <f>SUM(Table4[[#This Row],[Column38]:[Column40]])</f>
        <v>0</v>
      </c>
      <c r="CJ69" s="11">
        <v>1</v>
      </c>
      <c r="CK69" s="11">
        <v>0</v>
      </c>
      <c r="CL69" s="11">
        <v>0</v>
      </c>
      <c r="CM69" s="11">
        <v>0</v>
      </c>
      <c r="CN69" s="11">
        <v>1</v>
      </c>
      <c r="CO69" s="13">
        <f>SUM(Table4[[#This Row],[Column41]:[Column43]])</f>
        <v>2</v>
      </c>
      <c r="CP69" s="11">
        <v>0</v>
      </c>
      <c r="CQ69" s="11">
        <v>0</v>
      </c>
      <c r="CR69" s="11">
        <v>0</v>
      </c>
      <c r="CS69" s="11">
        <v>0</v>
      </c>
      <c r="CT69" s="11">
        <v>0</v>
      </c>
      <c r="CU69" s="13">
        <f>SUM(Table4[[#This Row],[Column44]:[Column46]])</f>
        <v>0</v>
      </c>
      <c r="CV69" s="11">
        <v>2</v>
      </c>
      <c r="CW69" s="11">
        <v>0</v>
      </c>
      <c r="CX69" s="11">
        <v>0</v>
      </c>
      <c r="CY69" s="11">
        <v>0</v>
      </c>
      <c r="CZ69" s="11">
        <v>0</v>
      </c>
      <c r="DA69" s="13">
        <f>SUM(Table4[[#This Row],[Column47]:[Column49]])</f>
        <v>2</v>
      </c>
    </row>
    <row r="70" spans="1:105" x14ac:dyDescent="0.25">
      <c r="A70" s="1">
        <v>41358</v>
      </c>
      <c r="B70" s="18">
        <v>334</v>
      </c>
      <c r="C70" s="18">
        <v>295</v>
      </c>
      <c r="D70" s="18">
        <v>0</v>
      </c>
      <c r="E70" s="18">
        <v>0</v>
      </c>
      <c r="F70" s="18">
        <v>8</v>
      </c>
      <c r="G70" s="18">
        <f>SUM(Table4[[#This Row],[Column2]:[Column4]])</f>
        <v>637</v>
      </c>
      <c r="H70" s="39">
        <v>39.456730769230802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4">
        <f>SUM(Table4[[#This Row],[Column5]:[Column7]])</f>
        <v>0</v>
      </c>
      <c r="O70" s="39" t="s">
        <v>27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4">
        <f>SUM(Table4[[#This Row],[Column8]:[Column10]])</f>
        <v>0</v>
      </c>
      <c r="V70" s="39" t="s">
        <v>27</v>
      </c>
      <c r="W70" s="11">
        <v>0</v>
      </c>
      <c r="X70" s="11">
        <v>2</v>
      </c>
      <c r="Y70" s="11">
        <v>0</v>
      </c>
      <c r="Z70" s="11">
        <v>0</v>
      </c>
      <c r="AA70" s="11">
        <v>0</v>
      </c>
      <c r="AB70" s="14">
        <f>SUM(Table4[[#This Row],[Column11]:[Column13]])</f>
        <v>2</v>
      </c>
      <c r="AC70" s="39">
        <v>102</v>
      </c>
      <c r="AD70" s="11">
        <v>29</v>
      </c>
      <c r="AE70" s="11">
        <v>23</v>
      </c>
      <c r="AF70" s="11">
        <v>0</v>
      </c>
      <c r="AG70" s="11">
        <v>0</v>
      </c>
      <c r="AH70" s="11">
        <v>0</v>
      </c>
      <c r="AI70" s="14">
        <f>SUM(Table4[[#This Row],[Column14]:[Column16]])</f>
        <v>52</v>
      </c>
      <c r="AJ70" s="39">
        <v>26.557692307692299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f>SUM(Table4[[#This Row],[Column99]:[Column95]])</f>
        <v>0</v>
      </c>
      <c r="AQ70" s="39" t="s">
        <v>27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14">
        <f>SUM(Table4[[#This Row],[Column17]:[Column19]])</f>
        <v>0</v>
      </c>
      <c r="AX70" s="39" t="s">
        <v>27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4">
        <f>SUM(Table4[[#This Row],[Column20]:[Column22]])</f>
        <v>0</v>
      </c>
      <c r="BE70" s="39" t="s">
        <v>27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39">
        <f>SUM(Table4[[#This Row],[Column106]:[Column102]])</f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  <c r="BQ70" s="33">
        <f>SUM(Table4[[#This Row],[Column26]:[Column28]])</f>
        <v>0</v>
      </c>
      <c r="BR70" s="11">
        <v>0</v>
      </c>
      <c r="BS70" s="11">
        <v>0</v>
      </c>
      <c r="BT70" s="11">
        <v>0</v>
      </c>
      <c r="BU70" s="11">
        <v>0</v>
      </c>
      <c r="BV70" s="11">
        <v>0</v>
      </c>
      <c r="BW70" s="33">
        <f>SUM(Table4[[#This Row],[Column29]:[Column31]])</f>
        <v>0</v>
      </c>
      <c r="BX70" s="11">
        <v>0</v>
      </c>
      <c r="BY70" s="11">
        <v>0</v>
      </c>
      <c r="BZ70" s="11">
        <v>0</v>
      </c>
      <c r="CA70" s="11">
        <v>0</v>
      </c>
      <c r="CB70" s="11">
        <v>0</v>
      </c>
      <c r="CC70" s="33">
        <f>SUM(Table4[[#This Row],[Column35]:[Column37]])</f>
        <v>0</v>
      </c>
      <c r="CD70" s="11">
        <v>0</v>
      </c>
      <c r="CE70" s="11">
        <v>0</v>
      </c>
      <c r="CF70" s="11">
        <v>0</v>
      </c>
      <c r="CG70" s="11">
        <v>0</v>
      </c>
      <c r="CH70" s="11">
        <v>0</v>
      </c>
      <c r="CI70" s="33">
        <f>SUM(Table4[[#This Row],[Column38]:[Column40]])</f>
        <v>0</v>
      </c>
      <c r="CJ70" s="11">
        <v>1</v>
      </c>
      <c r="CK70" s="11">
        <v>2</v>
      </c>
      <c r="CL70" s="11">
        <v>0</v>
      </c>
      <c r="CM70" s="11">
        <v>0</v>
      </c>
      <c r="CN70" s="11">
        <v>2</v>
      </c>
      <c r="CO70" s="13">
        <f>SUM(Table4[[#This Row],[Column41]:[Column43]])</f>
        <v>5</v>
      </c>
      <c r="CP70" s="11">
        <v>2</v>
      </c>
      <c r="CQ70" s="11">
        <v>0</v>
      </c>
      <c r="CR70" s="11">
        <v>0</v>
      </c>
      <c r="CS70" s="11">
        <v>0</v>
      </c>
      <c r="CT70" s="11">
        <v>0</v>
      </c>
      <c r="CU70" s="13">
        <f>SUM(Table4[[#This Row],[Column44]:[Column46]])</f>
        <v>2</v>
      </c>
      <c r="CV70" s="11">
        <v>0</v>
      </c>
      <c r="CW70" s="11">
        <v>0</v>
      </c>
      <c r="CX70" s="11">
        <v>0</v>
      </c>
      <c r="CY70" s="11">
        <v>0</v>
      </c>
      <c r="CZ70" s="11">
        <v>0</v>
      </c>
      <c r="DA70" s="13">
        <f>SUM(Table4[[#This Row],[Column47]:[Column49]])</f>
        <v>0</v>
      </c>
    </row>
    <row r="71" spans="1:105" x14ac:dyDescent="0.25">
      <c r="A71" s="1">
        <v>41359</v>
      </c>
      <c r="B71" s="18">
        <v>180</v>
      </c>
      <c r="C71" s="18">
        <v>144</v>
      </c>
      <c r="D71" s="18">
        <v>0</v>
      </c>
      <c r="E71" s="18">
        <v>0</v>
      </c>
      <c r="F71" s="18">
        <v>0</v>
      </c>
      <c r="G71" s="18">
        <f>SUM(Table4[[#This Row],[Column2]:[Column4]])</f>
        <v>324</v>
      </c>
      <c r="H71" s="39">
        <v>44.965000000000003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4">
        <f>SUM(Table4[[#This Row],[Column5]:[Column7]])</f>
        <v>0</v>
      </c>
      <c r="O71" s="39" t="s">
        <v>27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4">
        <f>SUM(Table4[[#This Row],[Column8]:[Column10]])</f>
        <v>0</v>
      </c>
      <c r="V71" s="39" t="s">
        <v>27</v>
      </c>
      <c r="W71" s="11">
        <v>0</v>
      </c>
      <c r="X71" s="11">
        <v>2</v>
      </c>
      <c r="Y71" s="11">
        <v>0</v>
      </c>
      <c r="Z71" s="11">
        <v>0</v>
      </c>
      <c r="AA71" s="11">
        <v>0</v>
      </c>
      <c r="AB71" s="14">
        <f>SUM(Table4[[#This Row],[Column11]:[Column13]])</f>
        <v>2</v>
      </c>
      <c r="AC71" s="39">
        <v>115.5</v>
      </c>
      <c r="AD71" s="11">
        <v>12</v>
      </c>
      <c r="AE71" s="11">
        <v>14</v>
      </c>
      <c r="AF71" s="11">
        <v>0</v>
      </c>
      <c r="AG71" s="11">
        <v>0</v>
      </c>
      <c r="AH71" s="11">
        <v>0</v>
      </c>
      <c r="AI71" s="14">
        <f>SUM(Table4[[#This Row],[Column14]:[Column16]])</f>
        <v>26</v>
      </c>
      <c r="AJ71" s="39">
        <v>26.576923076923102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f>SUM(Table4[[#This Row],[Column99]:[Column95]])</f>
        <v>0</v>
      </c>
      <c r="AQ71" s="39" t="s">
        <v>27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4">
        <f>SUM(Table4[[#This Row],[Column17]:[Column19]])</f>
        <v>0</v>
      </c>
      <c r="AX71" s="39" t="s">
        <v>27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4">
        <f>SUM(Table4[[#This Row],[Column20]:[Column22]])</f>
        <v>0</v>
      </c>
      <c r="BE71" s="39" t="s">
        <v>27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39">
        <f>SUM(Table4[[#This Row],[Column106]:[Column102]])</f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33">
        <f>SUM(Table4[[#This Row],[Column26]:[Column28]])</f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  <c r="BW71" s="33">
        <f>SUM(Table4[[#This Row],[Column29]:[Column31]])</f>
        <v>0</v>
      </c>
      <c r="BX71" s="11">
        <v>0</v>
      </c>
      <c r="BY71" s="11">
        <v>0</v>
      </c>
      <c r="BZ71" s="11">
        <v>0</v>
      </c>
      <c r="CA71" s="11">
        <v>0</v>
      </c>
      <c r="CB71" s="11">
        <v>0</v>
      </c>
      <c r="CC71" s="33">
        <f>SUM(Table4[[#This Row],[Column35]:[Column37]])</f>
        <v>0</v>
      </c>
      <c r="CD71" s="11">
        <v>0</v>
      </c>
      <c r="CE71" s="11">
        <v>0</v>
      </c>
      <c r="CF71" s="11">
        <v>0</v>
      </c>
      <c r="CG71" s="11">
        <v>0</v>
      </c>
      <c r="CH71" s="11">
        <v>0</v>
      </c>
      <c r="CI71" s="33">
        <f>SUM(Table4[[#This Row],[Column38]:[Column40]])</f>
        <v>0</v>
      </c>
      <c r="CJ71" s="11">
        <v>0</v>
      </c>
      <c r="CK71" s="11">
        <v>1</v>
      </c>
      <c r="CL71" s="11">
        <v>0</v>
      </c>
      <c r="CM71" s="11">
        <v>0</v>
      </c>
      <c r="CN71" s="11">
        <v>0</v>
      </c>
      <c r="CO71" s="13">
        <f>SUM(Table4[[#This Row],[Column41]:[Column43]])</f>
        <v>1</v>
      </c>
      <c r="CP71" s="11">
        <v>1</v>
      </c>
      <c r="CQ71" s="11">
        <v>0</v>
      </c>
      <c r="CR71" s="11">
        <v>0</v>
      </c>
      <c r="CS71" s="11">
        <v>0</v>
      </c>
      <c r="CT71" s="11">
        <v>0</v>
      </c>
      <c r="CU71" s="13">
        <f>SUM(Table4[[#This Row],[Column44]:[Column46]])</f>
        <v>1</v>
      </c>
      <c r="CV71" s="11">
        <v>1</v>
      </c>
      <c r="CW71" s="11">
        <v>0</v>
      </c>
      <c r="CX71" s="11">
        <v>0</v>
      </c>
      <c r="CY71" s="11">
        <v>0</v>
      </c>
      <c r="CZ71" s="11">
        <v>0</v>
      </c>
      <c r="DA71" s="13">
        <f>SUM(Table4[[#This Row],[Column47]:[Column49]])</f>
        <v>1</v>
      </c>
    </row>
    <row r="72" spans="1:105" x14ac:dyDescent="0.25">
      <c r="A72" s="1">
        <v>41360</v>
      </c>
      <c r="B72" s="17"/>
      <c r="C72" s="17"/>
      <c r="D72" s="17"/>
      <c r="E72" s="17"/>
      <c r="F72" s="17"/>
      <c r="G72" s="17"/>
      <c r="H72" s="41"/>
      <c r="I72" s="9"/>
      <c r="J72" s="9"/>
      <c r="K72" s="9"/>
      <c r="L72" s="9"/>
      <c r="M72" s="9"/>
      <c r="N72" s="15"/>
      <c r="O72" s="41"/>
      <c r="P72" s="9"/>
      <c r="Q72" s="9"/>
      <c r="R72" s="9"/>
      <c r="S72" s="9"/>
      <c r="T72" s="9"/>
      <c r="U72" s="15"/>
      <c r="V72" s="41"/>
      <c r="W72" s="9"/>
      <c r="X72" s="9"/>
      <c r="Y72" s="9"/>
      <c r="Z72" s="9"/>
      <c r="AA72" s="9"/>
      <c r="AB72" s="15"/>
      <c r="AC72" s="41"/>
      <c r="AD72" s="9"/>
      <c r="AE72" s="9"/>
      <c r="AF72" s="9"/>
      <c r="AG72" s="9"/>
      <c r="AH72" s="9"/>
      <c r="AI72" s="15"/>
      <c r="AJ72" s="41"/>
      <c r="AK72" s="10"/>
      <c r="AL72" s="10"/>
      <c r="AM72" s="10"/>
      <c r="AN72" s="10"/>
      <c r="AO72" s="10"/>
      <c r="AP72" s="10"/>
      <c r="AQ72" s="41"/>
      <c r="AR72" s="9"/>
      <c r="AS72" s="9"/>
      <c r="AT72" s="9"/>
      <c r="AU72" s="9"/>
      <c r="AV72" s="9"/>
      <c r="AW72" s="15"/>
      <c r="AX72" s="41"/>
      <c r="AY72" s="9"/>
      <c r="AZ72" s="9"/>
      <c r="BA72" s="9"/>
      <c r="BB72" s="9"/>
      <c r="BC72" s="9"/>
      <c r="BD72" s="15"/>
      <c r="BE72" s="41"/>
      <c r="BF72" s="10"/>
      <c r="BG72" s="10"/>
      <c r="BH72" s="10"/>
      <c r="BI72" s="10"/>
      <c r="BJ72" s="10"/>
      <c r="BK72" s="41"/>
      <c r="BL72" s="9"/>
      <c r="BM72" s="9"/>
      <c r="BN72" s="9"/>
      <c r="BO72" s="9"/>
      <c r="BP72" s="9"/>
      <c r="BQ72" s="43"/>
      <c r="BR72" s="9"/>
      <c r="BS72" s="9"/>
      <c r="BT72" s="9"/>
      <c r="BU72" s="9"/>
      <c r="BV72" s="9"/>
      <c r="BW72" s="43"/>
      <c r="BX72" s="9"/>
      <c r="BY72" s="9"/>
      <c r="BZ72" s="9"/>
      <c r="CA72" s="9"/>
      <c r="CB72" s="9"/>
      <c r="CC72" s="43"/>
      <c r="CD72" s="9"/>
      <c r="CE72" s="9"/>
      <c r="CF72" s="9"/>
      <c r="CG72" s="9"/>
      <c r="CH72" s="9"/>
      <c r="CI72" s="43"/>
      <c r="CJ72" s="9"/>
      <c r="CK72" s="9"/>
      <c r="CL72" s="9"/>
      <c r="CM72" s="9"/>
      <c r="CN72" s="9"/>
      <c r="CO72" s="16"/>
      <c r="CP72" s="9"/>
      <c r="CQ72" s="9"/>
      <c r="CR72" s="9"/>
      <c r="CS72" s="9"/>
      <c r="CT72" s="9"/>
      <c r="CU72" s="16"/>
      <c r="CV72" s="9"/>
      <c r="CW72" s="9"/>
      <c r="CX72" s="9"/>
      <c r="CY72" s="9"/>
      <c r="CZ72" s="9"/>
      <c r="DA72" s="16"/>
    </row>
    <row r="73" spans="1:105" x14ac:dyDescent="0.25">
      <c r="A73" s="1">
        <v>41361</v>
      </c>
      <c r="B73" s="18">
        <v>57</v>
      </c>
      <c r="C73" s="18">
        <v>43</v>
      </c>
      <c r="D73" s="18">
        <v>0</v>
      </c>
      <c r="E73" s="18">
        <v>0</v>
      </c>
      <c r="F73" s="18">
        <v>0</v>
      </c>
      <c r="G73" s="18">
        <f>SUM(Table4[[#This Row],[Column2]:[Column4]])</f>
        <v>100</v>
      </c>
      <c r="H73" s="39">
        <v>44.6875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4">
        <f>SUM(Table4[[#This Row],[Column5]:[Column7]])</f>
        <v>0</v>
      </c>
      <c r="O73" s="39" t="s">
        <v>27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4">
        <f>SUM(Table4[[#This Row],[Column8]:[Column10]])</f>
        <v>0</v>
      </c>
      <c r="V73" s="39" t="s">
        <v>27</v>
      </c>
      <c r="W73" s="11">
        <v>1</v>
      </c>
      <c r="X73" s="11">
        <v>2</v>
      </c>
      <c r="Y73" s="11">
        <v>0</v>
      </c>
      <c r="Z73" s="11">
        <v>0</v>
      </c>
      <c r="AA73" s="11">
        <v>0</v>
      </c>
      <c r="AB73" s="14">
        <f>SUM(Table4[[#This Row],[Column11]:[Column13]])</f>
        <v>3</v>
      </c>
      <c r="AC73" s="39">
        <v>106.333333333333</v>
      </c>
      <c r="AD73" s="11">
        <v>15</v>
      </c>
      <c r="AE73" s="11">
        <v>5</v>
      </c>
      <c r="AF73" s="11">
        <v>0</v>
      </c>
      <c r="AG73" s="11">
        <v>0</v>
      </c>
      <c r="AH73" s="11">
        <v>0</v>
      </c>
      <c r="AI73" s="14">
        <f>SUM(Table4[[#This Row],[Column14]:[Column16]])</f>
        <v>20</v>
      </c>
      <c r="AJ73" s="39">
        <v>26.55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f>SUM(Table4[[#This Row],[Column99]:[Column95]])</f>
        <v>0</v>
      </c>
      <c r="AQ73" s="39" t="s">
        <v>27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4">
        <f>SUM(Table4[[#This Row],[Column17]:[Column19]])</f>
        <v>0</v>
      </c>
      <c r="AX73" s="39" t="s">
        <v>27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4">
        <f>SUM(Table4[[#This Row],[Column20]:[Column22]])</f>
        <v>0</v>
      </c>
      <c r="BE73" s="39" t="s">
        <v>27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39">
        <f>SUM(Table4[[#This Row],[Column106]:[Column102]])</f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  <c r="BQ73" s="33">
        <f>SUM(Table4[[#This Row],[Column26]:[Column28]])</f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0</v>
      </c>
      <c r="BW73" s="33">
        <f>SUM(Table4[[#This Row],[Column29]:[Column31]])</f>
        <v>0</v>
      </c>
      <c r="BX73" s="11">
        <v>0</v>
      </c>
      <c r="BY73" s="11">
        <v>0</v>
      </c>
      <c r="BZ73" s="11">
        <v>0</v>
      </c>
      <c r="CA73" s="11">
        <v>0</v>
      </c>
      <c r="CB73" s="11">
        <v>0</v>
      </c>
      <c r="CC73" s="33">
        <f>SUM(Table4[[#This Row],[Column35]:[Column37]])</f>
        <v>0</v>
      </c>
      <c r="CD73" s="11">
        <v>1</v>
      </c>
      <c r="CE73" s="11">
        <v>0</v>
      </c>
      <c r="CF73" s="11">
        <v>0</v>
      </c>
      <c r="CG73" s="11">
        <v>0</v>
      </c>
      <c r="CH73" s="11">
        <v>0</v>
      </c>
      <c r="CI73" s="33">
        <f>SUM(Table4[[#This Row],[Column38]:[Column40]])</f>
        <v>1</v>
      </c>
      <c r="CJ73" s="11">
        <v>0</v>
      </c>
      <c r="CK73" s="11">
        <v>0</v>
      </c>
      <c r="CL73" s="11">
        <v>0</v>
      </c>
      <c r="CM73" s="11">
        <v>0</v>
      </c>
      <c r="CN73" s="11">
        <v>0</v>
      </c>
      <c r="CO73" s="13">
        <f>SUM(Table4[[#This Row],[Column41]:[Column43]])</f>
        <v>0</v>
      </c>
      <c r="CP73" s="11">
        <v>0</v>
      </c>
      <c r="CQ73" s="11">
        <v>0</v>
      </c>
      <c r="CR73" s="11">
        <v>0</v>
      </c>
      <c r="CS73" s="11">
        <v>0</v>
      </c>
      <c r="CT73" s="11">
        <v>0</v>
      </c>
      <c r="CU73" s="13">
        <f>SUM(Table4[[#This Row],[Column44]:[Column46]])</f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3">
        <f>SUM(Table4[[#This Row],[Column47]:[Column49]])</f>
        <v>0</v>
      </c>
    </row>
    <row r="74" spans="1:105" x14ac:dyDescent="0.25">
      <c r="A74" s="1">
        <v>41362</v>
      </c>
      <c r="B74" s="18">
        <v>175</v>
      </c>
      <c r="C74" s="18">
        <v>186</v>
      </c>
      <c r="D74" s="18">
        <v>0</v>
      </c>
      <c r="E74" s="18">
        <v>0</v>
      </c>
      <c r="F74" s="18">
        <v>0</v>
      </c>
      <c r="G74" s="18">
        <f>SUM(Table4[[#This Row],[Column2]:[Column4]])</f>
        <v>361</v>
      </c>
      <c r="H74" s="39">
        <v>44.81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4">
        <f>SUM(Table4[[#This Row],[Column5]:[Column7]])</f>
        <v>0</v>
      </c>
      <c r="O74" s="39" t="s">
        <v>27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4">
        <f>SUM(Table4[[#This Row],[Column8]:[Column10]])</f>
        <v>0</v>
      </c>
      <c r="V74" s="39" t="s">
        <v>27</v>
      </c>
      <c r="W74" s="11">
        <v>0</v>
      </c>
      <c r="X74" s="11">
        <v>1</v>
      </c>
      <c r="Y74" s="11">
        <v>0</v>
      </c>
      <c r="Z74" s="11">
        <v>0</v>
      </c>
      <c r="AA74" s="11">
        <v>0</v>
      </c>
      <c r="AB74" s="14">
        <f>SUM(Table4[[#This Row],[Column11]:[Column13]])</f>
        <v>1</v>
      </c>
      <c r="AC74" s="39">
        <v>94</v>
      </c>
      <c r="AD74" s="11">
        <v>19</v>
      </c>
      <c r="AE74" s="11">
        <v>22</v>
      </c>
      <c r="AF74" s="11">
        <v>0</v>
      </c>
      <c r="AG74" s="11">
        <v>0</v>
      </c>
      <c r="AH74" s="11">
        <v>0</v>
      </c>
      <c r="AI74" s="14">
        <f>SUM(Table4[[#This Row],[Column14]:[Column16]])</f>
        <v>41</v>
      </c>
      <c r="AJ74" s="39">
        <v>26.756097560975601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f>SUM(Table4[[#This Row],[Column99]:[Column95]])</f>
        <v>0</v>
      </c>
      <c r="AQ74" s="39" t="s">
        <v>27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4">
        <f>SUM(Table4[[#This Row],[Column17]:[Column19]])</f>
        <v>0</v>
      </c>
      <c r="AX74" s="39" t="s">
        <v>27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4">
        <f>SUM(Table4[[#This Row],[Column20]:[Column22]])</f>
        <v>0</v>
      </c>
      <c r="BE74" s="39" t="s">
        <v>27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39">
        <f>SUM(Table4[[#This Row],[Column106]:[Column102]])</f>
        <v>0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  <c r="BQ74" s="33">
        <f>SUM(Table4[[#This Row],[Column26]:[Column28]])</f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  <c r="BW74" s="33">
        <f>SUM(Table4[[#This Row],[Column29]:[Column31]])</f>
        <v>0</v>
      </c>
      <c r="BX74" s="11">
        <v>0</v>
      </c>
      <c r="BY74" s="11">
        <v>0</v>
      </c>
      <c r="BZ74" s="11">
        <v>0</v>
      </c>
      <c r="CA74" s="11">
        <v>0</v>
      </c>
      <c r="CB74" s="11">
        <v>0</v>
      </c>
      <c r="CC74" s="33">
        <f>SUM(Table4[[#This Row],[Column35]:[Column37]])</f>
        <v>0</v>
      </c>
      <c r="CD74" s="11">
        <v>0</v>
      </c>
      <c r="CE74" s="11">
        <v>0</v>
      </c>
      <c r="CF74" s="11">
        <v>0</v>
      </c>
      <c r="CG74" s="11">
        <v>0</v>
      </c>
      <c r="CH74" s="11">
        <v>0</v>
      </c>
      <c r="CI74" s="33">
        <f>SUM(Table4[[#This Row],[Column38]:[Column40]])</f>
        <v>0</v>
      </c>
      <c r="CJ74" s="11">
        <v>1</v>
      </c>
      <c r="CK74" s="11">
        <v>0</v>
      </c>
      <c r="CL74" s="11">
        <v>0</v>
      </c>
      <c r="CM74" s="11">
        <v>0</v>
      </c>
      <c r="CN74" s="11">
        <v>0</v>
      </c>
      <c r="CO74" s="13">
        <f>SUM(Table4[[#This Row],[Column41]:[Column43]])</f>
        <v>1</v>
      </c>
      <c r="CP74" s="11">
        <v>0</v>
      </c>
      <c r="CQ74" s="11">
        <v>1</v>
      </c>
      <c r="CR74" s="11">
        <v>0</v>
      </c>
      <c r="CS74" s="11">
        <v>0</v>
      </c>
      <c r="CT74" s="11">
        <v>0</v>
      </c>
      <c r="CU74" s="13">
        <f>SUM(Table4[[#This Row],[Column44]:[Column46]])</f>
        <v>1</v>
      </c>
      <c r="CV74" s="11">
        <v>0</v>
      </c>
      <c r="CW74" s="11">
        <v>1</v>
      </c>
      <c r="CX74" s="11">
        <v>0</v>
      </c>
      <c r="CY74" s="11">
        <v>0</v>
      </c>
      <c r="CZ74" s="11">
        <v>0</v>
      </c>
      <c r="DA74" s="13">
        <f>SUM(Table4[[#This Row],[Column47]:[Column49]])</f>
        <v>1</v>
      </c>
    </row>
    <row r="75" spans="1:105" x14ac:dyDescent="0.25">
      <c r="A75" s="1">
        <v>41363</v>
      </c>
      <c r="B75" s="18">
        <v>126</v>
      </c>
      <c r="C75" s="18">
        <v>121</v>
      </c>
      <c r="D75" s="18">
        <v>0</v>
      </c>
      <c r="E75" s="18">
        <v>0</v>
      </c>
      <c r="F75" s="18">
        <v>0</v>
      </c>
      <c r="G75" s="18">
        <f>SUM(Table4[[#This Row],[Column2]:[Column4]])</f>
        <v>247</v>
      </c>
      <c r="H75" s="39">
        <v>44.64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4">
        <f>SUM(Table4[[#This Row],[Column5]:[Column7]])</f>
        <v>0</v>
      </c>
      <c r="O75" s="39" t="s">
        <v>27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4">
        <f>SUM(Table4[[#This Row],[Column8]:[Column10]])</f>
        <v>0</v>
      </c>
      <c r="V75" s="39" t="s">
        <v>27</v>
      </c>
      <c r="W75" s="11">
        <v>1</v>
      </c>
      <c r="X75" s="11">
        <v>0</v>
      </c>
      <c r="Y75" s="11">
        <v>0</v>
      </c>
      <c r="Z75" s="11">
        <v>0</v>
      </c>
      <c r="AA75" s="11">
        <v>0</v>
      </c>
      <c r="AB75" s="14">
        <f>SUM(Table4[[#This Row],[Column11]:[Column13]])</f>
        <v>1</v>
      </c>
      <c r="AC75" s="39">
        <v>110</v>
      </c>
      <c r="AD75" s="11">
        <v>30</v>
      </c>
      <c r="AE75" s="11">
        <v>16</v>
      </c>
      <c r="AF75" s="11">
        <v>0</v>
      </c>
      <c r="AG75" s="11">
        <v>0</v>
      </c>
      <c r="AH75" s="11">
        <v>0</v>
      </c>
      <c r="AI75" s="14">
        <f>SUM(Table4[[#This Row],[Column14]:[Column16]])</f>
        <v>46</v>
      </c>
      <c r="AJ75" s="39">
        <v>26.543478260869598</v>
      </c>
      <c r="AK75" s="12">
        <v>0</v>
      </c>
      <c r="AL75" s="12">
        <v>1</v>
      </c>
      <c r="AM75" s="12">
        <v>0</v>
      </c>
      <c r="AN75" s="12">
        <v>0</v>
      </c>
      <c r="AO75" s="12">
        <v>0</v>
      </c>
      <c r="AP75" s="12">
        <f>SUM(Table4[[#This Row],[Column99]:[Column95]])</f>
        <v>1</v>
      </c>
      <c r="AQ75" s="39">
        <v>38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4">
        <f>SUM(Table4[[#This Row],[Column17]:[Column19]])</f>
        <v>0</v>
      </c>
      <c r="AX75" s="39" t="s">
        <v>27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4">
        <f>SUM(Table4[[#This Row],[Column20]:[Column22]])</f>
        <v>0</v>
      </c>
      <c r="BE75" s="39" t="s">
        <v>27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39">
        <f>SUM(Table4[[#This Row],[Column106]:[Column102]])</f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33">
        <f>SUM(Table4[[#This Row],[Column26]:[Column28]])</f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  <c r="BW75" s="33">
        <f>SUM(Table4[[#This Row],[Column29]:[Column31]])</f>
        <v>0</v>
      </c>
      <c r="BX75" s="11">
        <v>0</v>
      </c>
      <c r="BY75" s="11">
        <v>0</v>
      </c>
      <c r="BZ75" s="11">
        <v>0</v>
      </c>
      <c r="CA75" s="11">
        <v>0</v>
      </c>
      <c r="CB75" s="11">
        <v>0</v>
      </c>
      <c r="CC75" s="33">
        <f>SUM(Table4[[#This Row],[Column35]:[Column37]])</f>
        <v>0</v>
      </c>
      <c r="CD75" s="11">
        <v>0</v>
      </c>
      <c r="CE75" s="11">
        <v>0</v>
      </c>
      <c r="CF75" s="11">
        <v>0</v>
      </c>
      <c r="CG75" s="11">
        <v>0</v>
      </c>
      <c r="CH75" s="11">
        <v>0</v>
      </c>
      <c r="CI75" s="33">
        <f>SUM(Table4[[#This Row],[Column38]:[Column40]])</f>
        <v>0</v>
      </c>
      <c r="CJ75" s="11">
        <v>2</v>
      </c>
      <c r="CK75" s="11">
        <v>2</v>
      </c>
      <c r="CL75" s="11">
        <v>0</v>
      </c>
      <c r="CM75" s="11">
        <v>0</v>
      </c>
      <c r="CN75" s="11">
        <v>0</v>
      </c>
      <c r="CO75" s="13">
        <f>SUM(Table4[[#This Row],[Column41]:[Column43]])</f>
        <v>4</v>
      </c>
      <c r="CP75" s="11">
        <v>0</v>
      </c>
      <c r="CQ75" s="11">
        <v>1</v>
      </c>
      <c r="CR75" s="11">
        <v>0</v>
      </c>
      <c r="CS75" s="11">
        <v>0</v>
      </c>
      <c r="CT75" s="11">
        <v>0</v>
      </c>
      <c r="CU75" s="13">
        <f>SUM(Table4[[#This Row],[Column44]:[Column46]])</f>
        <v>1</v>
      </c>
      <c r="CV75" s="11">
        <v>0</v>
      </c>
      <c r="CW75" s="11">
        <v>0</v>
      </c>
      <c r="CX75" s="11">
        <v>0</v>
      </c>
      <c r="CY75" s="11">
        <v>0</v>
      </c>
      <c r="CZ75" s="11">
        <v>0</v>
      </c>
      <c r="DA75" s="13">
        <f>SUM(Table4[[#This Row],[Column47]:[Column49]])</f>
        <v>0</v>
      </c>
    </row>
    <row r="76" spans="1:105" x14ac:dyDescent="0.25">
      <c r="A76" s="1">
        <v>41364</v>
      </c>
      <c r="B76" s="18">
        <v>40</v>
      </c>
      <c r="C76" s="18">
        <v>69</v>
      </c>
      <c r="D76" s="18">
        <v>0</v>
      </c>
      <c r="E76" s="18">
        <v>0</v>
      </c>
      <c r="F76" s="18">
        <v>3</v>
      </c>
      <c r="G76" s="18">
        <f>SUM(Table4[[#This Row],[Column2]:[Column4]])</f>
        <v>112</v>
      </c>
      <c r="H76" s="39">
        <v>48.973214285714299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4">
        <f>SUM(Table4[[#This Row],[Column5]:[Column7]])</f>
        <v>0</v>
      </c>
      <c r="O76" s="39" t="s">
        <v>27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4">
        <f>SUM(Table4[[#This Row],[Column8]:[Column10]])</f>
        <v>0</v>
      </c>
      <c r="V76" s="39" t="s">
        <v>27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4">
        <f>SUM(Table4[[#This Row],[Column11]:[Column13]])</f>
        <v>0</v>
      </c>
      <c r="AC76" s="39" t="s">
        <v>27</v>
      </c>
      <c r="AD76" s="11">
        <v>11</v>
      </c>
      <c r="AE76" s="11">
        <v>4</v>
      </c>
      <c r="AF76" s="11">
        <v>0</v>
      </c>
      <c r="AG76" s="11">
        <v>0</v>
      </c>
      <c r="AH76" s="11">
        <v>0</v>
      </c>
      <c r="AI76" s="14">
        <f>SUM(Table4[[#This Row],[Column14]:[Column16]])</f>
        <v>15</v>
      </c>
      <c r="AJ76" s="39">
        <v>27.733333333333299</v>
      </c>
      <c r="AK76" s="12">
        <v>0</v>
      </c>
      <c r="AL76" s="12">
        <v>2</v>
      </c>
      <c r="AM76" s="12">
        <v>0</v>
      </c>
      <c r="AN76" s="12">
        <v>0</v>
      </c>
      <c r="AO76" s="12">
        <v>0</v>
      </c>
      <c r="AP76" s="12">
        <f>SUM(Table4[[#This Row],[Column99]:[Column95]])</f>
        <v>2</v>
      </c>
      <c r="AQ76" s="39">
        <v>36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4">
        <f>SUM(Table4[[#This Row],[Column17]:[Column19]])</f>
        <v>0</v>
      </c>
      <c r="AX76" s="39" t="s">
        <v>27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4">
        <f>SUM(Table4[[#This Row],[Column20]:[Column22]])</f>
        <v>0</v>
      </c>
      <c r="BE76" s="39" t="s">
        <v>27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39">
        <f>SUM(Table4[[#This Row],[Column106]:[Column102]])</f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33">
        <f>SUM(Table4[[#This Row],[Column26]:[Column28]])</f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  <c r="BW76" s="33">
        <f>SUM(Table4[[#This Row],[Column29]:[Column31]])</f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0</v>
      </c>
      <c r="CC76" s="33">
        <f>SUM(Table4[[#This Row],[Column35]:[Column37]])</f>
        <v>0</v>
      </c>
      <c r="CD76" s="11">
        <v>0</v>
      </c>
      <c r="CE76" s="11">
        <v>0</v>
      </c>
      <c r="CF76" s="11">
        <v>0</v>
      </c>
      <c r="CG76" s="11">
        <v>0</v>
      </c>
      <c r="CH76" s="11">
        <v>0</v>
      </c>
      <c r="CI76" s="33">
        <f>SUM(Table4[[#This Row],[Column38]:[Column40]])</f>
        <v>0</v>
      </c>
      <c r="CJ76" s="11">
        <v>7</v>
      </c>
      <c r="CK76" s="11">
        <v>2</v>
      </c>
      <c r="CL76" s="11">
        <v>0</v>
      </c>
      <c r="CM76" s="11">
        <v>0</v>
      </c>
      <c r="CN76" s="11">
        <v>4</v>
      </c>
      <c r="CO76" s="13">
        <f>SUM(Table4[[#This Row],[Column41]:[Column43]])</f>
        <v>13</v>
      </c>
      <c r="CP76" s="11">
        <v>0</v>
      </c>
      <c r="CQ76" s="11">
        <v>0</v>
      </c>
      <c r="CR76" s="11">
        <v>0</v>
      </c>
      <c r="CS76" s="11">
        <v>0</v>
      </c>
      <c r="CT76" s="11">
        <v>0</v>
      </c>
      <c r="CU76" s="13">
        <f>SUM(Table4[[#This Row],[Column44]:[Column46]])</f>
        <v>0</v>
      </c>
      <c r="CV76" s="11">
        <v>0</v>
      </c>
      <c r="CW76" s="11">
        <v>0</v>
      </c>
      <c r="CX76" s="11">
        <v>0</v>
      </c>
      <c r="CY76" s="11">
        <v>0</v>
      </c>
      <c r="CZ76" s="11">
        <v>1</v>
      </c>
      <c r="DA76" s="13">
        <f>SUM(Table4[[#This Row],[Column47]:[Column49]])</f>
        <v>1</v>
      </c>
    </row>
    <row r="77" spans="1:105" x14ac:dyDescent="0.25">
      <c r="A77" s="1">
        <v>41365</v>
      </c>
      <c r="B77" s="18">
        <v>121</v>
      </c>
      <c r="C77" s="18">
        <v>109</v>
      </c>
      <c r="D77" s="18">
        <v>0</v>
      </c>
      <c r="E77" s="18">
        <v>0</v>
      </c>
      <c r="F77" s="18">
        <v>6</v>
      </c>
      <c r="G77" s="18">
        <f>SUM(Table4[[#This Row],[Column2]:[Column4]])</f>
        <v>236</v>
      </c>
      <c r="H77" s="39">
        <v>50.487922705313999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4">
        <f>SUM(Table4[[#This Row],[Column5]:[Column7]])</f>
        <v>0</v>
      </c>
      <c r="O77" s="39" t="s">
        <v>27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4">
        <f>SUM(Table4[[#This Row],[Column8]:[Column10]])</f>
        <v>0</v>
      </c>
      <c r="V77" s="39" t="s">
        <v>27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4">
        <f>SUM(Table4[[#This Row],[Column11]:[Column13]])</f>
        <v>0</v>
      </c>
      <c r="AC77" s="39" t="s">
        <v>27</v>
      </c>
      <c r="AD77" s="11">
        <v>7</v>
      </c>
      <c r="AE77" s="11">
        <v>14</v>
      </c>
      <c r="AF77" s="11">
        <v>0</v>
      </c>
      <c r="AG77" s="11">
        <v>0</v>
      </c>
      <c r="AH77" s="11">
        <v>1</v>
      </c>
      <c r="AI77" s="14">
        <f>SUM(Table4[[#This Row],[Column14]:[Column16]])</f>
        <v>22</v>
      </c>
      <c r="AJ77" s="39">
        <v>27.318181818181799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f>SUM(Table4[[#This Row],[Column99]:[Column95]])</f>
        <v>0</v>
      </c>
      <c r="AQ77" s="39" t="s">
        <v>27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4">
        <f>SUM(Table4[[#This Row],[Column17]:[Column19]])</f>
        <v>0</v>
      </c>
      <c r="AX77" s="39" t="s">
        <v>27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4">
        <f>SUM(Table4[[#This Row],[Column20]:[Column22]])</f>
        <v>0</v>
      </c>
      <c r="BE77" s="39" t="s">
        <v>27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39">
        <f>SUM(Table4[[#This Row],[Column106]:[Column102]])</f>
        <v>0</v>
      </c>
      <c r="BL77" s="11">
        <v>0</v>
      </c>
      <c r="BM77" s="11">
        <v>0</v>
      </c>
      <c r="BN77" s="11">
        <v>0</v>
      </c>
      <c r="BO77" s="11">
        <v>0</v>
      </c>
      <c r="BP77" s="11">
        <v>0</v>
      </c>
      <c r="BQ77" s="33">
        <f>SUM(Table4[[#This Row],[Column26]:[Column28]])</f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  <c r="BW77" s="33">
        <f>SUM(Table4[[#This Row],[Column29]:[Column31]])</f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C77" s="33">
        <f>SUM(Table4[[#This Row],[Column35]:[Column37]])</f>
        <v>0</v>
      </c>
      <c r="CD77" s="11">
        <v>1</v>
      </c>
      <c r="CE77" s="11">
        <v>0</v>
      </c>
      <c r="CF77" s="11">
        <v>0</v>
      </c>
      <c r="CG77" s="11">
        <v>0</v>
      </c>
      <c r="CH77" s="11">
        <v>0</v>
      </c>
      <c r="CI77" s="33">
        <f>SUM(Table4[[#This Row],[Column38]:[Column40]])</f>
        <v>1</v>
      </c>
      <c r="CJ77" s="11">
        <v>47</v>
      </c>
      <c r="CK77" s="11">
        <v>14</v>
      </c>
      <c r="CL77" s="11">
        <v>0</v>
      </c>
      <c r="CM77" s="11">
        <v>0</v>
      </c>
      <c r="CN77" s="11">
        <v>16</v>
      </c>
      <c r="CO77" s="13">
        <f>SUM(Table4[[#This Row],[Column41]:[Column43]])</f>
        <v>77</v>
      </c>
      <c r="CP77" s="11">
        <v>2</v>
      </c>
      <c r="CQ77" s="11">
        <v>3</v>
      </c>
      <c r="CR77" s="11">
        <v>0</v>
      </c>
      <c r="CS77" s="11">
        <v>0</v>
      </c>
      <c r="CT77" s="11">
        <v>0</v>
      </c>
      <c r="CU77" s="13">
        <f>SUM(Table4[[#This Row],[Column44]:[Column46]])</f>
        <v>5</v>
      </c>
      <c r="CV77" s="11">
        <v>6</v>
      </c>
      <c r="CW77" s="11">
        <v>6</v>
      </c>
      <c r="CX77" s="11">
        <v>0</v>
      </c>
      <c r="CY77" s="11">
        <v>0</v>
      </c>
      <c r="CZ77" s="11">
        <v>0</v>
      </c>
      <c r="DA77" s="13">
        <f>SUM(Table4[[#This Row],[Column47]:[Column49]])</f>
        <v>12</v>
      </c>
    </row>
    <row r="78" spans="1:105" x14ac:dyDescent="0.25">
      <c r="A78" s="1">
        <v>41366</v>
      </c>
      <c r="B78" s="18">
        <v>92</v>
      </c>
      <c r="C78" s="18">
        <v>70</v>
      </c>
      <c r="D78" s="18">
        <v>0</v>
      </c>
      <c r="E78" s="18">
        <v>0</v>
      </c>
      <c r="F78" s="18">
        <v>0</v>
      </c>
      <c r="G78" s="18">
        <f>SUM(Table4[[#This Row],[Column2]:[Column4]])</f>
        <v>162</v>
      </c>
      <c r="H78" s="39">
        <v>48.067901234567898</v>
      </c>
      <c r="I78" s="11">
        <v>0</v>
      </c>
      <c r="J78" s="11">
        <v>1</v>
      </c>
      <c r="K78" s="11">
        <v>0</v>
      </c>
      <c r="L78" s="11">
        <v>0</v>
      </c>
      <c r="M78" s="11">
        <v>0</v>
      </c>
      <c r="N78" s="14">
        <f>SUM(Table4[[#This Row],[Column5]:[Column7]])</f>
        <v>1</v>
      </c>
      <c r="O78" s="39">
        <v>27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4">
        <f>SUM(Table4[[#This Row],[Column8]:[Column10]])</f>
        <v>0</v>
      </c>
      <c r="V78" s="39" t="s">
        <v>27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4">
        <f>SUM(Table4[[#This Row],[Column11]:[Column13]])</f>
        <v>0</v>
      </c>
      <c r="AC78" s="39" t="s">
        <v>27</v>
      </c>
      <c r="AD78" s="11">
        <v>17</v>
      </c>
      <c r="AE78" s="11">
        <v>13</v>
      </c>
      <c r="AF78" s="11">
        <v>0</v>
      </c>
      <c r="AG78" s="11">
        <v>0</v>
      </c>
      <c r="AH78" s="11">
        <v>0</v>
      </c>
      <c r="AI78" s="14">
        <f>SUM(Table4[[#This Row],[Column14]:[Column16]])</f>
        <v>30</v>
      </c>
      <c r="AJ78" s="39">
        <v>27.3333333333333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f>SUM(Table4[[#This Row],[Column99]:[Column95]])</f>
        <v>0</v>
      </c>
      <c r="AQ78" s="39" t="s">
        <v>27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14">
        <f>SUM(Table4[[#This Row],[Column17]:[Column19]])</f>
        <v>0</v>
      </c>
      <c r="AX78" s="39" t="s">
        <v>27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4">
        <f>SUM(Table4[[#This Row],[Column20]:[Column22]])</f>
        <v>0</v>
      </c>
      <c r="BE78" s="39" t="s">
        <v>27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39">
        <f>SUM(Table4[[#This Row],[Column106]:[Column102]])</f>
        <v>0</v>
      </c>
      <c r="BL78" s="11">
        <v>0</v>
      </c>
      <c r="BM78" s="11">
        <v>0</v>
      </c>
      <c r="BN78" s="11">
        <v>0</v>
      </c>
      <c r="BO78" s="11">
        <v>0</v>
      </c>
      <c r="BP78" s="11">
        <v>0</v>
      </c>
      <c r="BQ78" s="33">
        <f>SUM(Table4[[#This Row],[Column26]:[Column28]])</f>
        <v>0</v>
      </c>
      <c r="BR78" s="11">
        <v>0</v>
      </c>
      <c r="BS78" s="11">
        <v>0</v>
      </c>
      <c r="BT78" s="11">
        <v>0</v>
      </c>
      <c r="BU78" s="11">
        <v>0</v>
      </c>
      <c r="BV78" s="11">
        <v>0</v>
      </c>
      <c r="BW78" s="33">
        <f>SUM(Table4[[#This Row],[Column29]:[Column31]])</f>
        <v>0</v>
      </c>
      <c r="BX78" s="11">
        <v>0</v>
      </c>
      <c r="BY78" s="11">
        <v>0</v>
      </c>
      <c r="BZ78" s="11">
        <v>0</v>
      </c>
      <c r="CA78" s="11">
        <v>0</v>
      </c>
      <c r="CB78" s="11">
        <v>0</v>
      </c>
      <c r="CC78" s="33">
        <f>SUM(Table4[[#This Row],[Column35]:[Column37]])</f>
        <v>0</v>
      </c>
      <c r="CD78" s="11">
        <v>0</v>
      </c>
      <c r="CE78" s="11">
        <v>1</v>
      </c>
      <c r="CF78" s="11">
        <v>0</v>
      </c>
      <c r="CG78" s="11">
        <v>0</v>
      </c>
      <c r="CH78" s="11">
        <v>0</v>
      </c>
      <c r="CI78" s="33">
        <f>SUM(Table4[[#This Row],[Column38]:[Column40]])</f>
        <v>1</v>
      </c>
      <c r="CJ78" s="11">
        <v>1</v>
      </c>
      <c r="CK78" s="11">
        <v>5</v>
      </c>
      <c r="CL78" s="11">
        <v>0</v>
      </c>
      <c r="CM78" s="11">
        <v>0</v>
      </c>
      <c r="CN78" s="11">
        <v>0</v>
      </c>
      <c r="CO78" s="13">
        <f>SUM(Table4[[#This Row],[Column41]:[Column43]])</f>
        <v>6</v>
      </c>
      <c r="CP78" s="11">
        <v>0</v>
      </c>
      <c r="CQ78" s="11">
        <v>3</v>
      </c>
      <c r="CR78" s="11">
        <v>0</v>
      </c>
      <c r="CS78" s="11">
        <v>0</v>
      </c>
      <c r="CT78" s="11">
        <v>0</v>
      </c>
      <c r="CU78" s="13">
        <f>SUM(Table4[[#This Row],[Column44]:[Column46]])</f>
        <v>3</v>
      </c>
      <c r="CV78" s="11">
        <v>2</v>
      </c>
      <c r="CW78" s="11">
        <v>3</v>
      </c>
      <c r="CX78" s="11">
        <v>0</v>
      </c>
      <c r="CY78" s="11">
        <v>0</v>
      </c>
      <c r="CZ78" s="11">
        <v>0</v>
      </c>
      <c r="DA78" s="13">
        <f>SUM(Table4[[#This Row],[Column47]:[Column49]])</f>
        <v>5</v>
      </c>
    </row>
    <row r="79" spans="1:105" x14ac:dyDescent="0.25">
      <c r="A79" s="1">
        <v>41367</v>
      </c>
      <c r="B79" s="18">
        <v>91</v>
      </c>
      <c r="C79" s="18">
        <v>64</v>
      </c>
      <c r="D79" s="18">
        <v>0</v>
      </c>
      <c r="E79" s="18">
        <v>0</v>
      </c>
      <c r="F79" s="18">
        <v>0</v>
      </c>
      <c r="G79" s="18">
        <f>SUM(Table4[[#This Row],[Column2]:[Column4]])</f>
        <v>155</v>
      </c>
      <c r="H79" s="39">
        <v>49.748387096774202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4">
        <f>SUM(Table4[[#This Row],[Column5]:[Column7]])</f>
        <v>0</v>
      </c>
      <c r="O79" s="39" t="s">
        <v>27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4">
        <f>SUM(Table4[[#This Row],[Column8]:[Column10]])</f>
        <v>0</v>
      </c>
      <c r="V79" s="39" t="s">
        <v>27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4">
        <f>SUM(Table4[[#This Row],[Column11]:[Column13]])</f>
        <v>0</v>
      </c>
      <c r="AC79" s="39" t="s">
        <v>27</v>
      </c>
      <c r="AD79" s="11">
        <v>25</v>
      </c>
      <c r="AE79" s="11">
        <v>18</v>
      </c>
      <c r="AF79" s="11">
        <v>0</v>
      </c>
      <c r="AG79" s="11">
        <v>0</v>
      </c>
      <c r="AH79" s="11">
        <v>0</v>
      </c>
      <c r="AI79" s="14">
        <f>SUM(Table4[[#This Row],[Column14]:[Column16]])</f>
        <v>43</v>
      </c>
      <c r="AJ79" s="39">
        <v>27.139534883720899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f>SUM(Table4[[#This Row],[Column99]:[Column95]])</f>
        <v>0</v>
      </c>
      <c r="AQ79" s="39" t="s">
        <v>27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4">
        <f>SUM(Table4[[#This Row],[Column17]:[Column19]])</f>
        <v>0</v>
      </c>
      <c r="AX79" s="39" t="s">
        <v>27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4">
        <f>SUM(Table4[[#This Row],[Column20]:[Column22]])</f>
        <v>0</v>
      </c>
      <c r="BE79" s="39" t="s">
        <v>27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39">
        <f>SUM(Table4[[#This Row],[Column106]:[Column102]])</f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33">
        <f>SUM(Table4[[#This Row],[Column26]:[Column28]])</f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  <c r="BW79" s="33">
        <f>SUM(Table4[[#This Row],[Column29]:[Column31]])</f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0</v>
      </c>
      <c r="CC79" s="33">
        <f>SUM(Table4[[#This Row],[Column35]:[Column37]])</f>
        <v>0</v>
      </c>
      <c r="CD79" s="11">
        <v>0</v>
      </c>
      <c r="CE79" s="11">
        <v>0</v>
      </c>
      <c r="CF79" s="11">
        <v>0</v>
      </c>
      <c r="CG79" s="11">
        <v>0</v>
      </c>
      <c r="CH79" s="11">
        <v>0</v>
      </c>
      <c r="CI79" s="33">
        <f>SUM(Table4[[#This Row],[Column38]:[Column40]])</f>
        <v>0</v>
      </c>
      <c r="CJ79" s="11">
        <v>1</v>
      </c>
      <c r="CK79" s="11">
        <v>1</v>
      </c>
      <c r="CL79" s="11">
        <v>0</v>
      </c>
      <c r="CM79" s="11">
        <v>0</v>
      </c>
      <c r="CN79" s="11">
        <v>0</v>
      </c>
      <c r="CO79" s="13">
        <f>SUM(Table4[[#This Row],[Column41]:[Column43]])</f>
        <v>2</v>
      </c>
      <c r="CP79" s="11">
        <v>0</v>
      </c>
      <c r="CQ79" s="11">
        <v>3</v>
      </c>
      <c r="CR79" s="11">
        <v>0</v>
      </c>
      <c r="CS79" s="11">
        <v>0</v>
      </c>
      <c r="CT79" s="11">
        <v>0</v>
      </c>
      <c r="CU79" s="13">
        <f>SUM(Table4[[#This Row],[Column44]:[Column46]])</f>
        <v>3</v>
      </c>
      <c r="CV79" s="11">
        <v>0</v>
      </c>
      <c r="CW79" s="11">
        <v>4</v>
      </c>
      <c r="CX79" s="11">
        <v>0</v>
      </c>
      <c r="CY79" s="11">
        <v>0</v>
      </c>
      <c r="CZ79" s="11">
        <v>0</v>
      </c>
      <c r="DA79" s="13">
        <f>SUM(Table4[[#This Row],[Column47]:[Column49]])</f>
        <v>4</v>
      </c>
    </row>
    <row r="80" spans="1:105" x14ac:dyDescent="0.25">
      <c r="A80" s="1">
        <v>41368</v>
      </c>
      <c r="B80" s="18">
        <v>43</v>
      </c>
      <c r="C80" s="18">
        <v>69</v>
      </c>
      <c r="D80" s="18">
        <v>0</v>
      </c>
      <c r="E80" s="18">
        <v>0</v>
      </c>
      <c r="F80" s="18">
        <v>1</v>
      </c>
      <c r="G80" s="18">
        <f>SUM(Table4[[#This Row],[Column2]:[Column4]])</f>
        <v>113</v>
      </c>
      <c r="H80" s="39">
        <v>50.849557522123902</v>
      </c>
      <c r="I80" s="11">
        <v>1</v>
      </c>
      <c r="J80" s="11">
        <v>0</v>
      </c>
      <c r="K80" s="11">
        <v>0</v>
      </c>
      <c r="L80" s="11">
        <v>0</v>
      </c>
      <c r="M80" s="11">
        <v>0</v>
      </c>
      <c r="N80" s="14">
        <f>SUM(Table4[[#This Row],[Column5]:[Column7]])</f>
        <v>1</v>
      </c>
      <c r="O80" s="39">
        <v>32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4">
        <f>SUM(Table4[[#This Row],[Column8]:[Column10]])</f>
        <v>0</v>
      </c>
      <c r="V80" s="39" t="s">
        <v>27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4">
        <f>SUM(Table4[[#This Row],[Column11]:[Column13]])</f>
        <v>0</v>
      </c>
      <c r="AC80" s="39" t="s">
        <v>27</v>
      </c>
      <c r="AD80" s="11">
        <v>24</v>
      </c>
      <c r="AE80" s="11">
        <v>23</v>
      </c>
      <c r="AF80" s="11">
        <v>0</v>
      </c>
      <c r="AG80" s="11">
        <v>0</v>
      </c>
      <c r="AH80" s="11">
        <v>0</v>
      </c>
      <c r="AI80" s="14">
        <f>SUM(Table4[[#This Row],[Column14]:[Column16]])</f>
        <v>47</v>
      </c>
      <c r="AJ80" s="39">
        <v>26.872340425531899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f>SUM(Table4[[#This Row],[Column99]:[Column95]])</f>
        <v>0</v>
      </c>
      <c r="AQ80" s="39" t="s">
        <v>27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4">
        <f>SUM(Table4[[#This Row],[Column17]:[Column19]])</f>
        <v>0</v>
      </c>
      <c r="AX80" s="39" t="s">
        <v>27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4">
        <f>SUM(Table4[[#This Row],[Column20]:[Column22]])</f>
        <v>0</v>
      </c>
      <c r="BE80" s="39" t="s">
        <v>27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39">
        <f>SUM(Table4[[#This Row],[Column106]:[Column102]])</f>
        <v>0</v>
      </c>
      <c r="BL80" s="11">
        <v>8</v>
      </c>
      <c r="BM80" s="11">
        <v>3</v>
      </c>
      <c r="BN80" s="11">
        <v>0</v>
      </c>
      <c r="BO80" s="11">
        <v>0</v>
      </c>
      <c r="BP80" s="11">
        <v>0</v>
      </c>
      <c r="BQ80" s="33">
        <f>SUM(Table4[[#This Row],[Column26]:[Column28]])</f>
        <v>11</v>
      </c>
      <c r="BR80" s="11">
        <v>0</v>
      </c>
      <c r="BS80" s="11">
        <v>0</v>
      </c>
      <c r="BT80" s="11">
        <v>0</v>
      </c>
      <c r="BU80" s="11">
        <v>0</v>
      </c>
      <c r="BV80" s="11">
        <v>0</v>
      </c>
      <c r="BW80" s="33">
        <f>SUM(Table4[[#This Row],[Column29]:[Column31]])</f>
        <v>0</v>
      </c>
      <c r="BX80" s="11">
        <v>0</v>
      </c>
      <c r="BY80" s="11">
        <v>0</v>
      </c>
      <c r="BZ80" s="11">
        <v>0</v>
      </c>
      <c r="CA80" s="11">
        <v>0</v>
      </c>
      <c r="CB80" s="11">
        <v>0</v>
      </c>
      <c r="CC80" s="33">
        <f>SUM(Table4[[#This Row],[Column35]:[Column37]])</f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0</v>
      </c>
      <c r="CI80" s="33">
        <f>SUM(Table4[[#This Row],[Column38]:[Column40]])</f>
        <v>0</v>
      </c>
      <c r="CJ80" s="11">
        <v>2</v>
      </c>
      <c r="CK80" s="11">
        <v>0</v>
      </c>
      <c r="CL80" s="11">
        <v>0</v>
      </c>
      <c r="CM80" s="11">
        <v>0</v>
      </c>
      <c r="CN80" s="11">
        <v>0</v>
      </c>
      <c r="CO80" s="13">
        <f>SUM(Table4[[#This Row],[Column41]:[Column43]])</f>
        <v>2</v>
      </c>
      <c r="CP80" s="11">
        <v>0</v>
      </c>
      <c r="CQ80" s="11">
        <v>0</v>
      </c>
      <c r="CR80" s="11">
        <v>0</v>
      </c>
      <c r="CS80" s="11">
        <v>0</v>
      </c>
      <c r="CT80" s="11">
        <v>0</v>
      </c>
      <c r="CU80" s="13">
        <f>SUM(Table4[[#This Row],[Column44]:[Column46]])</f>
        <v>0</v>
      </c>
      <c r="CV80" s="11">
        <v>1</v>
      </c>
      <c r="CW80" s="11">
        <v>1</v>
      </c>
      <c r="CX80" s="11">
        <v>0</v>
      </c>
      <c r="CY80" s="11">
        <v>0</v>
      </c>
      <c r="CZ80" s="11">
        <v>0</v>
      </c>
      <c r="DA80" s="13">
        <f>SUM(Table4[[#This Row],[Column47]:[Column49]])</f>
        <v>2</v>
      </c>
    </row>
    <row r="81" spans="1:105" x14ac:dyDescent="0.25">
      <c r="A81" s="1">
        <v>41369</v>
      </c>
      <c r="B81" s="18">
        <v>90</v>
      </c>
      <c r="C81" s="18">
        <v>79</v>
      </c>
      <c r="D81" s="18">
        <v>0</v>
      </c>
      <c r="E81" s="18">
        <v>0</v>
      </c>
      <c r="F81" s="18">
        <v>3</v>
      </c>
      <c r="G81" s="18">
        <f>SUM(Table4[[#This Row],[Column2]:[Column4]])</f>
        <v>172</v>
      </c>
      <c r="H81" s="39">
        <v>52.337209302325597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4">
        <f>SUM(Table4[[#This Row],[Column5]:[Column7]])</f>
        <v>0</v>
      </c>
      <c r="O81" s="39" t="s">
        <v>27</v>
      </c>
      <c r="P81" s="11">
        <v>0</v>
      </c>
      <c r="Q81" s="11">
        <v>1</v>
      </c>
      <c r="R81" s="11">
        <v>0</v>
      </c>
      <c r="S81" s="11">
        <v>0</v>
      </c>
      <c r="T81" s="11">
        <v>0</v>
      </c>
      <c r="U81" s="14">
        <f>SUM(Table4[[#This Row],[Column8]:[Column10]])</f>
        <v>1</v>
      </c>
      <c r="V81" s="39">
        <v>92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4">
        <f>SUM(Table4[[#This Row],[Column11]:[Column13]])</f>
        <v>0</v>
      </c>
      <c r="AC81" s="39" t="s">
        <v>27</v>
      </c>
      <c r="AD81" s="11">
        <v>18</v>
      </c>
      <c r="AE81" s="11">
        <v>36</v>
      </c>
      <c r="AF81" s="11">
        <v>0</v>
      </c>
      <c r="AG81" s="11">
        <v>0</v>
      </c>
      <c r="AH81" s="11">
        <v>0</v>
      </c>
      <c r="AI81" s="14">
        <f>SUM(Table4[[#This Row],[Column14]:[Column16]])</f>
        <v>54</v>
      </c>
      <c r="AJ81" s="39">
        <v>27.018518518518501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f>SUM(Table4[[#This Row],[Column99]:[Column95]])</f>
        <v>0</v>
      </c>
      <c r="AQ81" s="39" t="s">
        <v>27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4">
        <f>SUM(Table4[[#This Row],[Column17]:[Column19]])</f>
        <v>0</v>
      </c>
      <c r="AX81" s="39" t="s">
        <v>27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4">
        <f>SUM(Table4[[#This Row],[Column20]:[Column22]])</f>
        <v>0</v>
      </c>
      <c r="BE81" s="39" t="s">
        <v>27</v>
      </c>
      <c r="BF81" s="12">
        <v>1</v>
      </c>
      <c r="BG81" s="12">
        <v>0</v>
      </c>
      <c r="BH81" s="12">
        <v>0</v>
      </c>
      <c r="BI81" s="12">
        <v>0</v>
      </c>
      <c r="BJ81" s="12">
        <v>0</v>
      </c>
      <c r="BK81" s="39">
        <f>SUM(Table4[[#This Row],[Column106]:[Column102]])</f>
        <v>1</v>
      </c>
      <c r="BL81" s="11">
        <v>1</v>
      </c>
      <c r="BM81" s="11">
        <v>3</v>
      </c>
      <c r="BN81" s="11">
        <v>0</v>
      </c>
      <c r="BO81" s="11">
        <v>0</v>
      </c>
      <c r="BP81" s="11">
        <v>0</v>
      </c>
      <c r="BQ81" s="33">
        <f>SUM(Table4[[#This Row],[Column26]:[Column28]])</f>
        <v>4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33">
        <f>SUM(Table4[[#This Row],[Column29]:[Column31]])</f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0</v>
      </c>
      <c r="CC81" s="33">
        <f>SUM(Table4[[#This Row],[Column35]:[Column37]])</f>
        <v>0</v>
      </c>
      <c r="CD81" s="11">
        <v>0</v>
      </c>
      <c r="CE81" s="11">
        <v>0</v>
      </c>
      <c r="CF81" s="11">
        <v>0</v>
      </c>
      <c r="CG81" s="11">
        <v>0</v>
      </c>
      <c r="CH81" s="11">
        <v>0</v>
      </c>
      <c r="CI81" s="33">
        <f>SUM(Table4[[#This Row],[Column38]:[Column40]])</f>
        <v>0</v>
      </c>
      <c r="CJ81" s="11">
        <v>4</v>
      </c>
      <c r="CK81" s="11">
        <v>2</v>
      </c>
      <c r="CL81" s="11">
        <v>0</v>
      </c>
      <c r="CM81" s="11">
        <v>0</v>
      </c>
      <c r="CN81" s="11">
        <v>0</v>
      </c>
      <c r="CO81" s="13">
        <f>SUM(Table4[[#This Row],[Column41]:[Column43]])</f>
        <v>6</v>
      </c>
      <c r="CP81" s="11">
        <v>1</v>
      </c>
      <c r="CQ81" s="11">
        <v>3</v>
      </c>
      <c r="CR81" s="11">
        <v>0</v>
      </c>
      <c r="CS81" s="11">
        <v>0</v>
      </c>
      <c r="CT81" s="11">
        <v>0</v>
      </c>
      <c r="CU81" s="13">
        <f>SUM(Table4[[#This Row],[Column44]:[Column46]])</f>
        <v>4</v>
      </c>
      <c r="CV81" s="11">
        <v>4</v>
      </c>
      <c r="CW81" s="11">
        <v>3</v>
      </c>
      <c r="CX81" s="11">
        <v>0</v>
      </c>
      <c r="CY81" s="11">
        <v>0</v>
      </c>
      <c r="CZ81" s="11">
        <v>0</v>
      </c>
      <c r="DA81" s="13">
        <f>SUM(Table4[[#This Row],[Column47]:[Column49]])</f>
        <v>7</v>
      </c>
    </row>
    <row r="82" spans="1:105" x14ac:dyDescent="0.25">
      <c r="A82" s="1">
        <v>41370</v>
      </c>
      <c r="B82" s="18">
        <v>52</v>
      </c>
      <c r="C82" s="18">
        <v>81</v>
      </c>
      <c r="D82" s="18">
        <v>0</v>
      </c>
      <c r="E82" s="18">
        <v>0</v>
      </c>
      <c r="F82" s="18">
        <v>1</v>
      </c>
      <c r="G82" s="18">
        <f>SUM(Table4[[#This Row],[Column2]:[Column4]])</f>
        <v>134</v>
      </c>
      <c r="H82" s="39">
        <v>52.686567164179102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4">
        <f>SUM(Table4[[#This Row],[Column5]:[Column7]])</f>
        <v>0</v>
      </c>
      <c r="O82" s="39" t="s">
        <v>27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4">
        <f>SUM(Table4[[#This Row],[Column8]:[Column10]])</f>
        <v>0</v>
      </c>
      <c r="V82" s="39" t="s">
        <v>27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4">
        <f>SUM(Table4[[#This Row],[Column11]:[Column13]])</f>
        <v>0</v>
      </c>
      <c r="AC82" s="39" t="s">
        <v>27</v>
      </c>
      <c r="AD82" s="11">
        <v>24</v>
      </c>
      <c r="AE82" s="11">
        <v>24</v>
      </c>
      <c r="AF82" s="11">
        <v>0</v>
      </c>
      <c r="AG82" s="11">
        <v>0</v>
      </c>
      <c r="AH82" s="11">
        <v>0</v>
      </c>
      <c r="AI82" s="14">
        <f>SUM(Table4[[#This Row],[Column14]:[Column16]])</f>
        <v>48</v>
      </c>
      <c r="AJ82" s="39">
        <v>27.0625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f>SUM(Table4[[#This Row],[Column99]:[Column95]])</f>
        <v>0</v>
      </c>
      <c r="AQ82" s="39" t="s">
        <v>27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4">
        <f>SUM(Table4[[#This Row],[Column17]:[Column19]])</f>
        <v>0</v>
      </c>
      <c r="AX82" s="39" t="s">
        <v>27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4">
        <f>SUM(Table4[[#This Row],[Column20]:[Column22]])</f>
        <v>0</v>
      </c>
      <c r="BE82" s="39" t="s">
        <v>27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39">
        <f>SUM(Table4[[#This Row],[Column106]:[Column102]])</f>
        <v>0</v>
      </c>
      <c r="BL82" s="11">
        <v>2</v>
      </c>
      <c r="BM82" s="11">
        <v>0</v>
      </c>
      <c r="BN82" s="11">
        <v>0</v>
      </c>
      <c r="BO82" s="11">
        <v>0</v>
      </c>
      <c r="BP82" s="11">
        <v>0</v>
      </c>
      <c r="BQ82" s="33">
        <f>SUM(Table4[[#This Row],[Column26]:[Column28]])</f>
        <v>2</v>
      </c>
      <c r="BR82" s="11">
        <v>0</v>
      </c>
      <c r="BS82" s="11">
        <v>0</v>
      </c>
      <c r="BT82" s="11">
        <v>0</v>
      </c>
      <c r="BU82" s="11">
        <v>0</v>
      </c>
      <c r="BV82" s="11">
        <v>0</v>
      </c>
      <c r="BW82" s="33">
        <f>SUM(Table4[[#This Row],[Column29]:[Column31]])</f>
        <v>0</v>
      </c>
      <c r="BX82" s="11">
        <v>0</v>
      </c>
      <c r="BY82" s="11">
        <v>0</v>
      </c>
      <c r="BZ82" s="11">
        <v>0</v>
      </c>
      <c r="CA82" s="11">
        <v>0</v>
      </c>
      <c r="CB82" s="11">
        <v>0</v>
      </c>
      <c r="CC82" s="33">
        <f>SUM(Table4[[#This Row],[Column35]:[Column37]])</f>
        <v>0</v>
      </c>
      <c r="CD82" s="11">
        <v>0</v>
      </c>
      <c r="CE82" s="11">
        <v>0</v>
      </c>
      <c r="CF82" s="11">
        <v>0</v>
      </c>
      <c r="CG82" s="11">
        <v>0</v>
      </c>
      <c r="CH82" s="11">
        <v>0</v>
      </c>
      <c r="CI82" s="33">
        <f>SUM(Table4[[#This Row],[Column38]:[Column40]])</f>
        <v>0</v>
      </c>
      <c r="CJ82" s="11">
        <v>1</v>
      </c>
      <c r="CK82" s="11">
        <v>2</v>
      </c>
      <c r="CL82" s="11">
        <v>0</v>
      </c>
      <c r="CM82" s="11">
        <v>0</v>
      </c>
      <c r="CN82" s="11">
        <v>0</v>
      </c>
      <c r="CO82" s="13">
        <f>SUM(Table4[[#This Row],[Column41]:[Column43]])</f>
        <v>3</v>
      </c>
      <c r="CP82" s="11">
        <v>0</v>
      </c>
      <c r="CQ82" s="11">
        <v>1</v>
      </c>
      <c r="CR82" s="11">
        <v>0</v>
      </c>
      <c r="CS82" s="11">
        <v>0</v>
      </c>
      <c r="CT82" s="11">
        <v>0</v>
      </c>
      <c r="CU82" s="13">
        <f>SUM(Table4[[#This Row],[Column44]:[Column46]])</f>
        <v>1</v>
      </c>
      <c r="CV82" s="11">
        <v>1</v>
      </c>
      <c r="CW82" s="11">
        <v>0</v>
      </c>
      <c r="CX82" s="11">
        <v>0</v>
      </c>
      <c r="CY82" s="11">
        <v>0</v>
      </c>
      <c r="CZ82" s="11">
        <v>0</v>
      </c>
      <c r="DA82" s="13">
        <f>SUM(Table4[[#This Row],[Column47]:[Column49]])</f>
        <v>1</v>
      </c>
    </row>
    <row r="83" spans="1:105" x14ac:dyDescent="0.25">
      <c r="A83" s="1">
        <v>41371</v>
      </c>
      <c r="B83" s="17"/>
      <c r="C83" s="17"/>
      <c r="D83" s="17"/>
      <c r="E83" s="17"/>
      <c r="F83" s="17"/>
      <c r="G83" s="17"/>
      <c r="H83" s="41"/>
      <c r="I83" s="9"/>
      <c r="J83" s="9"/>
      <c r="K83" s="9"/>
      <c r="L83" s="9"/>
      <c r="M83" s="9"/>
      <c r="N83" s="15"/>
      <c r="O83" s="41"/>
      <c r="P83" s="9"/>
      <c r="Q83" s="9"/>
      <c r="R83" s="9"/>
      <c r="S83" s="9"/>
      <c r="T83" s="9"/>
      <c r="U83" s="15"/>
      <c r="V83" s="41"/>
      <c r="W83" s="9"/>
      <c r="X83" s="9"/>
      <c r="Y83" s="9"/>
      <c r="Z83" s="9"/>
      <c r="AA83" s="9"/>
      <c r="AB83" s="15"/>
      <c r="AC83" s="41"/>
      <c r="AD83" s="9"/>
      <c r="AE83" s="9"/>
      <c r="AF83" s="9"/>
      <c r="AG83" s="9"/>
      <c r="AH83" s="9"/>
      <c r="AI83" s="15"/>
      <c r="AJ83" s="41"/>
      <c r="AK83" s="10"/>
      <c r="AL83" s="10"/>
      <c r="AM83" s="10"/>
      <c r="AN83" s="10"/>
      <c r="AO83" s="10"/>
      <c r="AP83" s="10"/>
      <c r="AQ83" s="41"/>
      <c r="AR83" s="9"/>
      <c r="AS83" s="9"/>
      <c r="AT83" s="9"/>
      <c r="AU83" s="9"/>
      <c r="AV83" s="9"/>
      <c r="AW83" s="15"/>
      <c r="AX83" s="41"/>
      <c r="AY83" s="9"/>
      <c r="AZ83" s="9"/>
      <c r="BA83" s="9"/>
      <c r="BB83" s="9"/>
      <c r="BC83" s="9"/>
      <c r="BD83" s="15"/>
      <c r="BE83" s="41"/>
      <c r="BF83" s="10"/>
      <c r="BG83" s="10"/>
      <c r="BH83" s="10"/>
      <c r="BI83" s="10"/>
      <c r="BJ83" s="10"/>
      <c r="BK83" s="41"/>
      <c r="BL83" s="9"/>
      <c r="BM83" s="9"/>
      <c r="BN83" s="9"/>
      <c r="BO83" s="9"/>
      <c r="BP83" s="9"/>
      <c r="BQ83" s="43"/>
      <c r="BR83" s="9"/>
      <c r="BS83" s="9"/>
      <c r="BT83" s="9"/>
      <c r="BU83" s="9"/>
      <c r="BV83" s="9"/>
      <c r="BW83" s="43"/>
      <c r="BX83" s="9"/>
      <c r="BY83" s="9"/>
      <c r="BZ83" s="9"/>
      <c r="CA83" s="9"/>
      <c r="CB83" s="9"/>
      <c r="CC83" s="43"/>
      <c r="CD83" s="9"/>
      <c r="CE83" s="9"/>
      <c r="CF83" s="9"/>
      <c r="CG83" s="9"/>
      <c r="CH83" s="9"/>
      <c r="CI83" s="43"/>
      <c r="CJ83" s="9"/>
      <c r="CK83" s="9"/>
      <c r="CL83" s="9"/>
      <c r="CM83" s="9"/>
      <c r="CN83" s="9"/>
      <c r="CO83" s="16"/>
      <c r="CP83" s="9"/>
      <c r="CQ83" s="9"/>
      <c r="CR83" s="9"/>
      <c r="CS83" s="9"/>
      <c r="CT83" s="9"/>
      <c r="CU83" s="16"/>
      <c r="CV83" s="9"/>
      <c r="CW83" s="9"/>
      <c r="CX83" s="9"/>
      <c r="CY83" s="9"/>
      <c r="CZ83" s="9"/>
      <c r="DA83" s="16"/>
    </row>
    <row r="84" spans="1:105" x14ac:dyDescent="0.25">
      <c r="A84" s="1">
        <v>41372</v>
      </c>
      <c r="B84" s="17"/>
      <c r="C84" s="17"/>
      <c r="D84" s="17"/>
      <c r="E84" s="17"/>
      <c r="F84" s="17"/>
      <c r="G84" s="17"/>
      <c r="H84" s="41"/>
      <c r="I84" s="9"/>
      <c r="J84" s="9"/>
      <c r="K84" s="9"/>
      <c r="L84" s="9"/>
      <c r="M84" s="9"/>
      <c r="N84" s="15"/>
      <c r="O84" s="41"/>
      <c r="P84" s="9"/>
      <c r="Q84" s="9"/>
      <c r="R84" s="9"/>
      <c r="S84" s="9"/>
      <c r="T84" s="9"/>
      <c r="U84" s="15"/>
      <c r="V84" s="41"/>
      <c r="W84" s="9"/>
      <c r="X84" s="9"/>
      <c r="Y84" s="9"/>
      <c r="Z84" s="9"/>
      <c r="AA84" s="9"/>
      <c r="AB84" s="15"/>
      <c r="AC84" s="41"/>
      <c r="AD84" s="9"/>
      <c r="AE84" s="9"/>
      <c r="AF84" s="9"/>
      <c r="AG84" s="9"/>
      <c r="AH84" s="9"/>
      <c r="AI84" s="15"/>
      <c r="AJ84" s="41"/>
      <c r="AK84" s="10"/>
      <c r="AL84" s="10"/>
      <c r="AM84" s="10"/>
      <c r="AN84" s="10"/>
      <c r="AO84" s="10"/>
      <c r="AP84" s="10"/>
      <c r="AQ84" s="41"/>
      <c r="AR84" s="9"/>
      <c r="AS84" s="9"/>
      <c r="AT84" s="9"/>
      <c r="AU84" s="9"/>
      <c r="AV84" s="9"/>
      <c r="AW84" s="15"/>
      <c r="AX84" s="41"/>
      <c r="AY84" s="9"/>
      <c r="AZ84" s="9"/>
      <c r="BA84" s="9"/>
      <c r="BB84" s="9"/>
      <c r="BC84" s="9"/>
      <c r="BD84" s="15"/>
      <c r="BE84" s="41"/>
      <c r="BF84" s="10"/>
      <c r="BG84" s="10"/>
      <c r="BH84" s="10"/>
      <c r="BI84" s="10"/>
      <c r="BJ84" s="10"/>
      <c r="BK84" s="41"/>
      <c r="BL84" s="9"/>
      <c r="BM84" s="9"/>
      <c r="BN84" s="9"/>
      <c r="BO84" s="9"/>
      <c r="BP84" s="9"/>
      <c r="BQ84" s="43"/>
      <c r="BR84" s="9"/>
      <c r="BS84" s="9"/>
      <c r="BT84" s="9"/>
      <c r="BU84" s="9"/>
      <c r="BV84" s="9"/>
      <c r="BW84" s="43"/>
      <c r="BX84" s="9"/>
      <c r="BY84" s="9"/>
      <c r="BZ84" s="9"/>
      <c r="CA84" s="9"/>
      <c r="CB84" s="9"/>
      <c r="CC84" s="43"/>
      <c r="CD84" s="9"/>
      <c r="CE84" s="9"/>
      <c r="CF84" s="9"/>
      <c r="CG84" s="9"/>
      <c r="CH84" s="9"/>
      <c r="CI84" s="43"/>
      <c r="CJ84" s="9"/>
      <c r="CK84" s="9"/>
      <c r="CL84" s="9"/>
      <c r="CM84" s="9"/>
      <c r="CN84" s="9"/>
      <c r="CO84" s="16"/>
      <c r="CP84" s="9"/>
      <c r="CQ84" s="9"/>
      <c r="CR84" s="9"/>
      <c r="CS84" s="9"/>
      <c r="CT84" s="9"/>
      <c r="CU84" s="16"/>
      <c r="CV84" s="9"/>
      <c r="CW84" s="9"/>
      <c r="CX84" s="9"/>
      <c r="CY84" s="9"/>
      <c r="CZ84" s="9"/>
      <c r="DA84" s="16"/>
    </row>
    <row r="85" spans="1:105" x14ac:dyDescent="0.25">
      <c r="A85" s="1">
        <v>41373</v>
      </c>
      <c r="B85" s="17"/>
      <c r="C85" s="17"/>
      <c r="D85" s="17"/>
      <c r="E85" s="17"/>
      <c r="F85" s="17"/>
      <c r="G85" s="17"/>
      <c r="H85" s="41"/>
      <c r="I85" s="9"/>
      <c r="J85" s="9"/>
      <c r="K85" s="9"/>
      <c r="L85" s="9"/>
      <c r="M85" s="9"/>
      <c r="N85" s="15"/>
      <c r="O85" s="41"/>
      <c r="P85" s="9"/>
      <c r="Q85" s="9"/>
      <c r="R85" s="9"/>
      <c r="S85" s="9"/>
      <c r="T85" s="9"/>
      <c r="U85" s="15"/>
      <c r="V85" s="41"/>
      <c r="W85" s="9"/>
      <c r="X85" s="9"/>
      <c r="Y85" s="9"/>
      <c r="Z85" s="9"/>
      <c r="AA85" s="9"/>
      <c r="AB85" s="15"/>
      <c r="AC85" s="41"/>
      <c r="AD85" s="9"/>
      <c r="AE85" s="9"/>
      <c r="AF85" s="9"/>
      <c r="AG85" s="9"/>
      <c r="AH85" s="9"/>
      <c r="AI85" s="15"/>
      <c r="AJ85" s="41"/>
      <c r="AK85" s="10"/>
      <c r="AL85" s="10"/>
      <c r="AM85" s="10"/>
      <c r="AN85" s="10"/>
      <c r="AO85" s="10"/>
      <c r="AP85" s="10"/>
      <c r="AQ85" s="41"/>
      <c r="AR85" s="9"/>
      <c r="AS85" s="9"/>
      <c r="AT85" s="9"/>
      <c r="AU85" s="9"/>
      <c r="AV85" s="9"/>
      <c r="AW85" s="15"/>
      <c r="AX85" s="41"/>
      <c r="AY85" s="9"/>
      <c r="AZ85" s="9"/>
      <c r="BA85" s="9"/>
      <c r="BB85" s="9"/>
      <c r="BC85" s="9"/>
      <c r="BD85" s="15"/>
      <c r="BE85" s="41"/>
      <c r="BF85" s="10"/>
      <c r="BG85" s="10"/>
      <c r="BH85" s="10"/>
      <c r="BI85" s="10"/>
      <c r="BJ85" s="10"/>
      <c r="BK85" s="41"/>
      <c r="BL85" s="9"/>
      <c r="BM85" s="9"/>
      <c r="BN85" s="9"/>
      <c r="BO85" s="9"/>
      <c r="BP85" s="9"/>
      <c r="BQ85" s="43"/>
      <c r="BR85" s="9"/>
      <c r="BS85" s="9"/>
      <c r="BT85" s="9"/>
      <c r="BU85" s="9"/>
      <c r="BV85" s="9"/>
      <c r="BW85" s="43"/>
      <c r="BX85" s="9"/>
      <c r="BY85" s="9"/>
      <c r="BZ85" s="9"/>
      <c r="CA85" s="9"/>
      <c r="CB85" s="9"/>
      <c r="CC85" s="43"/>
      <c r="CD85" s="9"/>
      <c r="CE85" s="9"/>
      <c r="CF85" s="9"/>
      <c r="CG85" s="9"/>
      <c r="CH85" s="9"/>
      <c r="CI85" s="43"/>
      <c r="CJ85" s="9"/>
      <c r="CK85" s="9"/>
      <c r="CL85" s="9"/>
      <c r="CM85" s="9"/>
      <c r="CN85" s="9"/>
      <c r="CO85" s="16"/>
      <c r="CP85" s="9"/>
      <c r="CQ85" s="9"/>
      <c r="CR85" s="9"/>
      <c r="CS85" s="9"/>
      <c r="CT85" s="9"/>
      <c r="CU85" s="16"/>
      <c r="CV85" s="9"/>
      <c r="CW85" s="9"/>
      <c r="CX85" s="9"/>
      <c r="CY85" s="9"/>
      <c r="CZ85" s="9"/>
      <c r="DA85" s="16"/>
    </row>
    <row r="86" spans="1:105" x14ac:dyDescent="0.25">
      <c r="A86" s="1">
        <v>41374</v>
      </c>
      <c r="B86" s="17"/>
      <c r="C86" s="17"/>
      <c r="D86" s="17"/>
      <c r="E86" s="17"/>
      <c r="F86" s="17"/>
      <c r="G86" s="17"/>
      <c r="H86" s="41"/>
      <c r="I86" s="9"/>
      <c r="J86" s="9"/>
      <c r="K86" s="9"/>
      <c r="L86" s="9"/>
      <c r="M86" s="9"/>
      <c r="N86" s="15"/>
      <c r="O86" s="41"/>
      <c r="P86" s="9"/>
      <c r="Q86" s="9"/>
      <c r="R86" s="9"/>
      <c r="S86" s="9"/>
      <c r="T86" s="9"/>
      <c r="U86" s="15"/>
      <c r="V86" s="41"/>
      <c r="W86" s="9"/>
      <c r="X86" s="9"/>
      <c r="Y86" s="9"/>
      <c r="Z86" s="9"/>
      <c r="AA86" s="9"/>
      <c r="AB86" s="15"/>
      <c r="AC86" s="41"/>
      <c r="AD86" s="9"/>
      <c r="AE86" s="9"/>
      <c r="AF86" s="9"/>
      <c r="AG86" s="9"/>
      <c r="AH86" s="9"/>
      <c r="AI86" s="15"/>
      <c r="AJ86" s="41"/>
      <c r="AK86" s="10"/>
      <c r="AL86" s="10"/>
      <c r="AM86" s="10"/>
      <c r="AN86" s="10"/>
      <c r="AO86" s="10"/>
      <c r="AP86" s="10"/>
      <c r="AQ86" s="41"/>
      <c r="AR86" s="9"/>
      <c r="AS86" s="9"/>
      <c r="AT86" s="9"/>
      <c r="AU86" s="9"/>
      <c r="AV86" s="9"/>
      <c r="AW86" s="15"/>
      <c r="AX86" s="41"/>
      <c r="AY86" s="9"/>
      <c r="AZ86" s="9"/>
      <c r="BA86" s="9"/>
      <c r="BB86" s="9"/>
      <c r="BC86" s="9"/>
      <c r="BD86" s="15"/>
      <c r="BE86" s="41"/>
      <c r="BF86" s="10"/>
      <c r="BG86" s="10"/>
      <c r="BH86" s="10"/>
      <c r="BI86" s="10"/>
      <c r="BJ86" s="10"/>
      <c r="BK86" s="41"/>
      <c r="BL86" s="9"/>
      <c r="BM86" s="9"/>
      <c r="BN86" s="9"/>
      <c r="BO86" s="9"/>
      <c r="BP86" s="9"/>
      <c r="BQ86" s="43"/>
      <c r="BR86" s="9"/>
      <c r="BS86" s="9"/>
      <c r="BT86" s="9"/>
      <c r="BU86" s="9"/>
      <c r="BV86" s="9"/>
      <c r="BW86" s="43"/>
      <c r="BX86" s="9"/>
      <c r="BY86" s="9"/>
      <c r="BZ86" s="9"/>
      <c r="CA86" s="9"/>
      <c r="CB86" s="9"/>
      <c r="CC86" s="43"/>
      <c r="CD86" s="9"/>
      <c r="CE86" s="9"/>
      <c r="CF86" s="9"/>
      <c r="CG86" s="9"/>
      <c r="CH86" s="9"/>
      <c r="CI86" s="43"/>
      <c r="CJ86" s="9"/>
      <c r="CK86" s="9"/>
      <c r="CL86" s="9"/>
      <c r="CM86" s="9"/>
      <c r="CN86" s="9"/>
      <c r="CO86" s="16"/>
      <c r="CP86" s="9"/>
      <c r="CQ86" s="9"/>
      <c r="CR86" s="9"/>
      <c r="CS86" s="9"/>
      <c r="CT86" s="9"/>
      <c r="CU86" s="16"/>
      <c r="CV86" s="9"/>
      <c r="CW86" s="9"/>
      <c r="CX86" s="9"/>
      <c r="CY86" s="9"/>
      <c r="CZ86" s="9"/>
      <c r="DA86" s="16"/>
    </row>
    <row r="87" spans="1:105" x14ac:dyDescent="0.25">
      <c r="A87" s="1">
        <v>41375</v>
      </c>
      <c r="B87" s="18">
        <v>34</v>
      </c>
      <c r="C87" s="18">
        <v>52</v>
      </c>
      <c r="D87" s="18">
        <v>0</v>
      </c>
      <c r="E87" s="18">
        <v>0</v>
      </c>
      <c r="F87" s="18">
        <v>1</v>
      </c>
      <c r="G87" s="18">
        <f>SUM(Table4[[#This Row],[Column2]:[Column4]])</f>
        <v>87</v>
      </c>
      <c r="H87" s="39">
        <v>58.724137931034498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4">
        <f>SUM(Table4[[#This Row],[Column5]:[Column7]])</f>
        <v>0</v>
      </c>
      <c r="O87" s="39" t="s">
        <v>27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4">
        <f>SUM(Table4[[#This Row],[Column8]:[Column10]])</f>
        <v>0</v>
      </c>
      <c r="V87" s="39" t="s">
        <v>27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4">
        <f>SUM(Table4[[#This Row],[Column11]:[Column13]])</f>
        <v>0</v>
      </c>
      <c r="AC87" s="39" t="s">
        <v>27</v>
      </c>
      <c r="AD87" s="11">
        <v>14</v>
      </c>
      <c r="AE87" s="11">
        <v>31</v>
      </c>
      <c r="AF87" s="11">
        <v>0</v>
      </c>
      <c r="AG87" s="11">
        <v>0</v>
      </c>
      <c r="AH87" s="11">
        <v>0</v>
      </c>
      <c r="AI87" s="14">
        <f>SUM(Table4[[#This Row],[Column14]:[Column16]])</f>
        <v>45</v>
      </c>
      <c r="AJ87" s="39">
        <v>26.688888888888901</v>
      </c>
      <c r="AK87" s="12">
        <v>0</v>
      </c>
      <c r="AL87" s="12">
        <v>1</v>
      </c>
      <c r="AM87" s="12">
        <v>0</v>
      </c>
      <c r="AN87" s="12">
        <v>0</v>
      </c>
      <c r="AO87" s="12">
        <v>0</v>
      </c>
      <c r="AP87" s="12">
        <f>SUM(Table4[[#This Row],[Column99]:[Column95]])</f>
        <v>1</v>
      </c>
      <c r="AQ87" s="39">
        <v>42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4">
        <f>SUM(Table4[[#This Row],[Column17]:[Column19]])</f>
        <v>0</v>
      </c>
      <c r="AX87" s="39" t="s">
        <v>27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4">
        <f>SUM(Table4[[#This Row],[Column20]:[Column22]])</f>
        <v>0</v>
      </c>
      <c r="BE87" s="39" t="s">
        <v>27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39">
        <f>SUM(Table4[[#This Row],[Column106]:[Column102]])</f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33">
        <f>SUM(Table4[[#This Row],[Column26]:[Column28]])</f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33">
        <f>SUM(Table4[[#This Row],[Column29]:[Column31]])</f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33">
        <f>SUM(Table4[[#This Row],[Column35]:[Column37]])</f>
        <v>0</v>
      </c>
      <c r="CD87" s="11">
        <v>0</v>
      </c>
      <c r="CE87" s="11">
        <v>0</v>
      </c>
      <c r="CF87" s="11">
        <v>0</v>
      </c>
      <c r="CG87" s="11">
        <v>0</v>
      </c>
      <c r="CH87" s="11">
        <v>0</v>
      </c>
      <c r="CI87" s="33">
        <f>SUM(Table4[[#This Row],[Column38]:[Column40]])</f>
        <v>0</v>
      </c>
      <c r="CJ87" s="11">
        <v>0</v>
      </c>
      <c r="CK87" s="11">
        <v>2</v>
      </c>
      <c r="CL87" s="11">
        <v>0</v>
      </c>
      <c r="CM87" s="11">
        <v>0</v>
      </c>
      <c r="CN87" s="11">
        <v>0</v>
      </c>
      <c r="CO87" s="13">
        <f>SUM(Table4[[#This Row],[Column41]:[Column43]])</f>
        <v>2</v>
      </c>
      <c r="CP87" s="11">
        <v>0</v>
      </c>
      <c r="CQ87" s="11">
        <v>0</v>
      </c>
      <c r="CR87" s="11">
        <v>0</v>
      </c>
      <c r="CS87" s="11">
        <v>0</v>
      </c>
      <c r="CT87" s="11">
        <v>0</v>
      </c>
      <c r="CU87" s="13">
        <f>SUM(Table4[[#This Row],[Column44]:[Column46]])</f>
        <v>0</v>
      </c>
      <c r="CV87" s="11">
        <v>1</v>
      </c>
      <c r="CW87" s="11">
        <v>0</v>
      </c>
      <c r="CX87" s="11">
        <v>0</v>
      </c>
      <c r="CY87" s="11">
        <v>0</v>
      </c>
      <c r="CZ87" s="11">
        <v>0</v>
      </c>
      <c r="DA87" s="13">
        <f>SUM(Table4[[#This Row],[Column47]:[Column49]])</f>
        <v>1</v>
      </c>
    </row>
    <row r="88" spans="1:105" x14ac:dyDescent="0.25">
      <c r="A88" s="1">
        <v>41376</v>
      </c>
      <c r="B88" s="18">
        <v>21</v>
      </c>
      <c r="C88" s="18">
        <v>52</v>
      </c>
      <c r="D88" s="18">
        <v>0</v>
      </c>
      <c r="E88" s="18">
        <v>0</v>
      </c>
      <c r="F88" s="18">
        <v>5</v>
      </c>
      <c r="G88" s="18">
        <f>SUM(Table4[[#This Row],[Column2]:[Column4]])</f>
        <v>78</v>
      </c>
      <c r="H88" s="39">
        <v>59.474358974358999</v>
      </c>
      <c r="I88" s="11">
        <v>0</v>
      </c>
      <c r="J88" s="11">
        <v>3</v>
      </c>
      <c r="K88" s="11">
        <v>0</v>
      </c>
      <c r="L88" s="11">
        <v>0</v>
      </c>
      <c r="M88" s="11">
        <v>0</v>
      </c>
      <c r="N88" s="14">
        <f>SUM(Table4[[#This Row],[Column5]:[Column7]])</f>
        <v>3</v>
      </c>
      <c r="O88" s="39">
        <v>35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4">
        <f>SUM(Table4[[#This Row],[Column8]:[Column10]])</f>
        <v>0</v>
      </c>
      <c r="V88" s="39" t="s">
        <v>27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4">
        <f>SUM(Table4[[#This Row],[Column11]:[Column13]])</f>
        <v>0</v>
      </c>
      <c r="AC88" s="39" t="s">
        <v>27</v>
      </c>
      <c r="AD88" s="11">
        <v>8</v>
      </c>
      <c r="AE88" s="11">
        <v>29</v>
      </c>
      <c r="AF88" s="11">
        <v>0</v>
      </c>
      <c r="AG88" s="11">
        <v>0</v>
      </c>
      <c r="AH88" s="11">
        <v>0</v>
      </c>
      <c r="AI88" s="14">
        <f>SUM(Table4[[#This Row],[Column14]:[Column16]])</f>
        <v>37</v>
      </c>
      <c r="AJ88" s="39">
        <v>27.081081081081098</v>
      </c>
      <c r="AK88" s="12">
        <v>1</v>
      </c>
      <c r="AL88" s="12">
        <v>0</v>
      </c>
      <c r="AM88" s="12">
        <v>0</v>
      </c>
      <c r="AN88" s="12">
        <v>0</v>
      </c>
      <c r="AO88" s="12">
        <v>0</v>
      </c>
      <c r="AP88" s="12">
        <f>SUM(Table4[[#This Row],[Column99]:[Column95]])</f>
        <v>1</v>
      </c>
      <c r="AQ88" s="39">
        <v>42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4">
        <f>SUM(Table4[[#This Row],[Column17]:[Column19]])</f>
        <v>0</v>
      </c>
      <c r="AX88" s="39" t="s">
        <v>27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4">
        <f>SUM(Table4[[#This Row],[Column20]:[Column22]])</f>
        <v>0</v>
      </c>
      <c r="BE88" s="39" t="s">
        <v>27</v>
      </c>
      <c r="BF88" s="12">
        <v>0</v>
      </c>
      <c r="BG88" s="12">
        <v>0</v>
      </c>
      <c r="BH88" s="12">
        <v>0</v>
      </c>
      <c r="BI88" s="12">
        <v>0</v>
      </c>
      <c r="BJ88" s="12">
        <v>0</v>
      </c>
      <c r="BK88" s="39">
        <f>SUM(Table4[[#This Row],[Column106]:[Column102]])</f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33">
        <f>SUM(Table4[[#This Row],[Column26]:[Column28]])</f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33">
        <f>SUM(Table4[[#This Row],[Column29]:[Column31]])</f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33">
        <f>SUM(Table4[[#This Row],[Column35]:[Column37]])</f>
        <v>0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33">
        <f>SUM(Table4[[#This Row],[Column38]:[Column40]])</f>
        <v>0</v>
      </c>
      <c r="CJ88" s="11">
        <v>0</v>
      </c>
      <c r="CK88" s="11">
        <v>1</v>
      </c>
      <c r="CL88" s="11">
        <v>0</v>
      </c>
      <c r="CM88" s="11">
        <v>0</v>
      </c>
      <c r="CN88" s="11">
        <v>2</v>
      </c>
      <c r="CO88" s="13">
        <f>SUM(Table4[[#This Row],[Column41]:[Column43]])</f>
        <v>3</v>
      </c>
      <c r="CP88" s="11">
        <v>1</v>
      </c>
      <c r="CQ88" s="11">
        <v>0</v>
      </c>
      <c r="CR88" s="11">
        <v>0</v>
      </c>
      <c r="CS88" s="11">
        <v>0</v>
      </c>
      <c r="CT88" s="11">
        <v>0</v>
      </c>
      <c r="CU88" s="13">
        <f>SUM(Table4[[#This Row],[Column44]:[Column46]])</f>
        <v>1</v>
      </c>
      <c r="CV88" s="11">
        <v>1</v>
      </c>
      <c r="CW88" s="11">
        <v>0</v>
      </c>
      <c r="CX88" s="11">
        <v>0</v>
      </c>
      <c r="CY88" s="11">
        <v>0</v>
      </c>
      <c r="CZ88" s="11">
        <v>0</v>
      </c>
      <c r="DA88" s="13">
        <f>SUM(Table4[[#This Row],[Column47]:[Column49]])</f>
        <v>1</v>
      </c>
    </row>
    <row r="89" spans="1:105" x14ac:dyDescent="0.25">
      <c r="A89" s="1">
        <v>41377</v>
      </c>
      <c r="B89" s="18">
        <v>18</v>
      </c>
      <c r="C89" s="18">
        <v>49</v>
      </c>
      <c r="D89" s="18">
        <v>0</v>
      </c>
      <c r="E89" s="18">
        <v>0</v>
      </c>
      <c r="F89" s="18">
        <v>1</v>
      </c>
      <c r="G89" s="18">
        <f>SUM(Table4[[#This Row],[Column2]:[Column4]])</f>
        <v>68</v>
      </c>
      <c r="H89" s="39">
        <v>58.426470588235297</v>
      </c>
      <c r="I89" s="11">
        <v>0</v>
      </c>
      <c r="J89" s="11">
        <v>3</v>
      </c>
      <c r="K89" s="11">
        <v>0</v>
      </c>
      <c r="L89" s="11">
        <v>0</v>
      </c>
      <c r="M89" s="11">
        <v>1</v>
      </c>
      <c r="N89" s="14">
        <f>SUM(Table4[[#This Row],[Column5]:[Column7]])</f>
        <v>4</v>
      </c>
      <c r="O89" s="39">
        <v>34.25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4">
        <f>SUM(Table4[[#This Row],[Column8]:[Column10]])</f>
        <v>0</v>
      </c>
      <c r="V89" s="39" t="s">
        <v>27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4">
        <f>SUM(Table4[[#This Row],[Column11]:[Column13]])</f>
        <v>0</v>
      </c>
      <c r="AC89" s="39" t="s">
        <v>27</v>
      </c>
      <c r="AD89" s="11">
        <v>17</v>
      </c>
      <c r="AE89" s="11">
        <v>37</v>
      </c>
      <c r="AF89" s="11">
        <v>0</v>
      </c>
      <c r="AG89" s="11">
        <v>0</v>
      </c>
      <c r="AH89" s="11">
        <v>1</v>
      </c>
      <c r="AI89" s="14">
        <f>SUM(Table4[[#This Row],[Column14]:[Column16]])</f>
        <v>55</v>
      </c>
      <c r="AJ89" s="39">
        <v>27.3272727272727</v>
      </c>
      <c r="AK89" s="12">
        <v>2</v>
      </c>
      <c r="AL89" s="12">
        <v>2</v>
      </c>
      <c r="AM89" s="12">
        <v>0</v>
      </c>
      <c r="AN89" s="12">
        <v>0</v>
      </c>
      <c r="AO89" s="12">
        <v>0</v>
      </c>
      <c r="AP89" s="12">
        <f>SUM(Table4[[#This Row],[Column99]:[Column95]])</f>
        <v>4</v>
      </c>
      <c r="AQ89" s="39">
        <v>41.25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4">
        <f>SUM(Table4[[#This Row],[Column17]:[Column19]])</f>
        <v>0</v>
      </c>
      <c r="AX89" s="39" t="s">
        <v>27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4">
        <f>SUM(Table4[[#This Row],[Column20]:[Column22]])</f>
        <v>0</v>
      </c>
      <c r="BE89" s="39" t="s">
        <v>27</v>
      </c>
      <c r="BF89" s="12">
        <v>0</v>
      </c>
      <c r="BG89" s="12">
        <v>1</v>
      </c>
      <c r="BH89" s="12">
        <v>0</v>
      </c>
      <c r="BI89" s="12">
        <v>0</v>
      </c>
      <c r="BJ89" s="12">
        <v>0</v>
      </c>
      <c r="BK89" s="39">
        <f>SUM(Table4[[#This Row],[Column106]:[Column102]])</f>
        <v>1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33">
        <f>SUM(Table4[[#This Row],[Column26]:[Column28]])</f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33">
        <f>SUM(Table4[[#This Row],[Column29]:[Column31]])</f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33">
        <f>SUM(Table4[[#This Row],[Column35]:[Column37]])</f>
        <v>0</v>
      </c>
      <c r="CD89" s="11">
        <v>0</v>
      </c>
      <c r="CE89" s="11">
        <v>0</v>
      </c>
      <c r="CF89" s="11">
        <v>0</v>
      </c>
      <c r="CG89" s="11">
        <v>0</v>
      </c>
      <c r="CH89" s="11">
        <v>0</v>
      </c>
      <c r="CI89" s="33">
        <f>SUM(Table4[[#This Row],[Column38]:[Column40]])</f>
        <v>0</v>
      </c>
      <c r="CJ89" s="11">
        <v>0</v>
      </c>
      <c r="CK89" s="11">
        <v>3</v>
      </c>
      <c r="CL89" s="11">
        <v>0</v>
      </c>
      <c r="CM89" s="11">
        <v>0</v>
      </c>
      <c r="CN89" s="11">
        <v>0</v>
      </c>
      <c r="CO89" s="13">
        <f>SUM(Table4[[#This Row],[Column41]:[Column43]])</f>
        <v>3</v>
      </c>
      <c r="CP89" s="11">
        <v>0</v>
      </c>
      <c r="CQ89" s="11">
        <v>0</v>
      </c>
      <c r="CR89" s="11">
        <v>0</v>
      </c>
      <c r="CS89" s="11">
        <v>0</v>
      </c>
      <c r="CT89" s="11">
        <v>0</v>
      </c>
      <c r="CU89" s="13">
        <f>SUM(Table4[[#This Row],[Column44]:[Column46]])</f>
        <v>0</v>
      </c>
      <c r="CV89" s="11">
        <v>0</v>
      </c>
      <c r="CW89" s="11">
        <v>1</v>
      </c>
      <c r="CX89" s="11">
        <v>0</v>
      </c>
      <c r="CY89" s="11">
        <v>0</v>
      </c>
      <c r="CZ89" s="11">
        <v>0</v>
      </c>
      <c r="DA89" s="13">
        <f>SUM(Table4[[#This Row],[Column47]:[Column49]])</f>
        <v>1</v>
      </c>
    </row>
    <row r="90" spans="1:105" x14ac:dyDescent="0.25">
      <c r="A90" s="1">
        <v>41378</v>
      </c>
      <c r="B90" s="18">
        <v>21</v>
      </c>
      <c r="C90" s="18">
        <v>37</v>
      </c>
      <c r="D90" s="18">
        <v>0</v>
      </c>
      <c r="E90" s="18">
        <v>0</v>
      </c>
      <c r="F90" s="18">
        <v>0</v>
      </c>
      <c r="G90" s="18">
        <f>SUM(Table4[[#This Row],[Column2]:[Column4]])</f>
        <v>58</v>
      </c>
      <c r="H90" s="39">
        <v>58.689655172413801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4">
        <f>SUM(Table4[[#This Row],[Column5]:[Column7]])</f>
        <v>0</v>
      </c>
      <c r="O90" s="39" t="s">
        <v>27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4">
        <f>SUM(Table4[[#This Row],[Column8]:[Column10]])</f>
        <v>0</v>
      </c>
      <c r="V90" s="39" t="s">
        <v>27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4">
        <f>SUM(Table4[[#This Row],[Column11]:[Column13]])</f>
        <v>0</v>
      </c>
      <c r="AC90" s="39" t="s">
        <v>27</v>
      </c>
      <c r="AD90" s="11">
        <v>13</v>
      </c>
      <c r="AE90" s="11">
        <v>24</v>
      </c>
      <c r="AF90" s="11">
        <v>0</v>
      </c>
      <c r="AG90" s="11">
        <v>0</v>
      </c>
      <c r="AH90" s="11">
        <v>0</v>
      </c>
      <c r="AI90" s="14">
        <f>SUM(Table4[[#This Row],[Column14]:[Column16]])</f>
        <v>37</v>
      </c>
      <c r="AJ90" s="39">
        <v>27.513513513513502</v>
      </c>
      <c r="AK90" s="12">
        <v>3</v>
      </c>
      <c r="AL90" s="12">
        <v>2</v>
      </c>
      <c r="AM90" s="12">
        <v>0</v>
      </c>
      <c r="AN90" s="12">
        <v>0</v>
      </c>
      <c r="AO90" s="12">
        <v>1</v>
      </c>
      <c r="AP90" s="12">
        <f>SUM(Table4[[#This Row],[Column99]:[Column95]])</f>
        <v>6</v>
      </c>
      <c r="AQ90" s="39">
        <v>49.1666666666667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4">
        <f>SUM(Table4[[#This Row],[Column17]:[Column19]])</f>
        <v>0</v>
      </c>
      <c r="AX90" s="39" t="s">
        <v>27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4">
        <f>SUM(Table4[[#This Row],[Column20]:[Column22]])</f>
        <v>0</v>
      </c>
      <c r="BE90" s="39" t="s">
        <v>27</v>
      </c>
      <c r="BF90" s="12">
        <v>0</v>
      </c>
      <c r="BG90" s="12">
        <v>2</v>
      </c>
      <c r="BH90" s="12">
        <v>0</v>
      </c>
      <c r="BI90" s="12">
        <v>0</v>
      </c>
      <c r="BJ90" s="12">
        <v>1</v>
      </c>
      <c r="BK90" s="39">
        <f>SUM(Table4[[#This Row],[Column106]:[Column102]])</f>
        <v>3</v>
      </c>
      <c r="BL90" s="11">
        <v>0</v>
      </c>
      <c r="BM90" s="11">
        <v>0</v>
      </c>
      <c r="BN90" s="11">
        <v>0</v>
      </c>
      <c r="BO90" s="11">
        <v>0</v>
      </c>
      <c r="BP90" s="11">
        <v>0</v>
      </c>
      <c r="BQ90" s="33">
        <f>SUM(Table4[[#This Row],[Column26]:[Column28]])</f>
        <v>0</v>
      </c>
      <c r="BR90" s="11">
        <v>0</v>
      </c>
      <c r="BS90" s="11">
        <v>0</v>
      </c>
      <c r="BT90" s="11">
        <v>0</v>
      </c>
      <c r="BU90" s="11">
        <v>0</v>
      </c>
      <c r="BV90" s="11">
        <v>0</v>
      </c>
      <c r="BW90" s="33">
        <f>SUM(Table4[[#This Row],[Column29]:[Column31]])</f>
        <v>0</v>
      </c>
      <c r="BX90" s="11">
        <v>0</v>
      </c>
      <c r="BY90" s="11">
        <v>0</v>
      </c>
      <c r="BZ90" s="11">
        <v>0</v>
      </c>
      <c r="CA90" s="11">
        <v>0</v>
      </c>
      <c r="CB90" s="11">
        <v>0</v>
      </c>
      <c r="CC90" s="33">
        <f>SUM(Table4[[#This Row],[Column35]:[Column37]])</f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33">
        <f>SUM(Table4[[#This Row],[Column38]:[Column40]])</f>
        <v>0</v>
      </c>
      <c r="CJ90" s="11">
        <v>1</v>
      </c>
      <c r="CK90" s="11">
        <v>0</v>
      </c>
      <c r="CL90" s="11">
        <v>0</v>
      </c>
      <c r="CM90" s="11">
        <v>0</v>
      </c>
      <c r="CN90" s="11">
        <v>0</v>
      </c>
      <c r="CO90" s="13">
        <f>SUM(Table4[[#This Row],[Column41]:[Column43]])</f>
        <v>1</v>
      </c>
      <c r="CP90" s="11">
        <v>0</v>
      </c>
      <c r="CQ90" s="11">
        <v>0</v>
      </c>
      <c r="CR90" s="11">
        <v>0</v>
      </c>
      <c r="CS90" s="11">
        <v>0</v>
      </c>
      <c r="CT90" s="11">
        <v>0</v>
      </c>
      <c r="CU90" s="13">
        <f>SUM(Table4[[#This Row],[Column44]:[Column46]])</f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3">
        <f>SUM(Table4[[#This Row],[Column47]:[Column49]])</f>
        <v>0</v>
      </c>
    </row>
    <row r="91" spans="1:105" x14ac:dyDescent="0.25">
      <c r="A91" s="1">
        <v>41379</v>
      </c>
      <c r="B91" s="18">
        <v>54</v>
      </c>
      <c r="C91" s="18">
        <v>99</v>
      </c>
      <c r="D91" s="18">
        <v>0</v>
      </c>
      <c r="E91" s="18">
        <v>0</v>
      </c>
      <c r="F91" s="18">
        <v>7</v>
      </c>
      <c r="G91" s="18">
        <f>SUM(Table4[[#This Row],[Column2]:[Column4]])</f>
        <v>160</v>
      </c>
      <c r="H91" s="39">
        <v>61.2264150943396</v>
      </c>
      <c r="I91" s="11">
        <v>2</v>
      </c>
      <c r="J91" s="11">
        <v>0</v>
      </c>
      <c r="K91" s="11">
        <v>0</v>
      </c>
      <c r="L91" s="11">
        <v>0</v>
      </c>
      <c r="M91" s="11">
        <v>0</v>
      </c>
      <c r="N91" s="14">
        <f>SUM(Table4[[#This Row],[Column5]:[Column7]])</f>
        <v>2</v>
      </c>
      <c r="O91" s="39">
        <v>33.5</v>
      </c>
      <c r="P91" s="11">
        <v>2</v>
      </c>
      <c r="Q91" s="11">
        <v>0</v>
      </c>
      <c r="R91" s="11">
        <v>0</v>
      </c>
      <c r="S91" s="11">
        <v>0</v>
      </c>
      <c r="T91" s="11">
        <v>0</v>
      </c>
      <c r="U91" s="14">
        <f>SUM(Table4[[#This Row],[Column8]:[Column10]])</f>
        <v>2</v>
      </c>
      <c r="V91" s="39">
        <v>91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4">
        <f>SUM(Table4[[#This Row],[Column11]:[Column13]])</f>
        <v>0</v>
      </c>
      <c r="AC91" s="39" t="s">
        <v>27</v>
      </c>
      <c r="AD91" s="11">
        <v>34</v>
      </c>
      <c r="AE91" s="11">
        <v>37</v>
      </c>
      <c r="AF91" s="11">
        <v>0</v>
      </c>
      <c r="AG91" s="11">
        <v>0</v>
      </c>
      <c r="AH91" s="11">
        <v>0</v>
      </c>
      <c r="AI91" s="14">
        <f>SUM(Table4[[#This Row],[Column14]:[Column16]])</f>
        <v>71</v>
      </c>
      <c r="AJ91" s="39">
        <v>27.028169014084501</v>
      </c>
      <c r="AK91" s="12">
        <v>0</v>
      </c>
      <c r="AL91" s="12">
        <v>3</v>
      </c>
      <c r="AM91" s="12">
        <v>0</v>
      </c>
      <c r="AN91" s="12">
        <v>0</v>
      </c>
      <c r="AO91" s="12">
        <v>0</v>
      </c>
      <c r="AP91" s="12">
        <f>SUM(Table4[[#This Row],[Column99]:[Column95]])</f>
        <v>3</v>
      </c>
      <c r="AQ91" s="39">
        <v>40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14">
        <f>SUM(Table4[[#This Row],[Column17]:[Column19]])</f>
        <v>0</v>
      </c>
      <c r="AX91" s="39" t="s">
        <v>27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4">
        <f>SUM(Table4[[#This Row],[Column20]:[Column22]])</f>
        <v>0</v>
      </c>
      <c r="BE91" s="39" t="s">
        <v>27</v>
      </c>
      <c r="BF91" s="12">
        <v>1</v>
      </c>
      <c r="BG91" s="12">
        <v>0</v>
      </c>
      <c r="BH91" s="12">
        <v>0</v>
      </c>
      <c r="BI91" s="12">
        <v>0</v>
      </c>
      <c r="BJ91" s="12">
        <v>0</v>
      </c>
      <c r="BK91" s="39">
        <f>SUM(Table4[[#This Row],[Column106]:[Column102]])</f>
        <v>1</v>
      </c>
      <c r="BL91" s="11">
        <v>0</v>
      </c>
      <c r="BM91" s="11">
        <v>0</v>
      </c>
      <c r="BN91" s="11">
        <v>0</v>
      </c>
      <c r="BO91" s="11">
        <v>0</v>
      </c>
      <c r="BP91" s="11">
        <v>0</v>
      </c>
      <c r="BQ91" s="33">
        <f>SUM(Table4[[#This Row],[Column26]:[Column28]])</f>
        <v>0</v>
      </c>
      <c r="BR91" s="11">
        <v>0</v>
      </c>
      <c r="BS91" s="11">
        <v>0</v>
      </c>
      <c r="BT91" s="11">
        <v>0</v>
      </c>
      <c r="BU91" s="11">
        <v>0</v>
      </c>
      <c r="BV91" s="11">
        <v>0</v>
      </c>
      <c r="BW91" s="33">
        <f>SUM(Table4[[#This Row],[Column29]:[Column31]])</f>
        <v>0</v>
      </c>
      <c r="BX91" s="11">
        <v>0</v>
      </c>
      <c r="BY91" s="11">
        <v>0</v>
      </c>
      <c r="BZ91" s="11">
        <v>0</v>
      </c>
      <c r="CA91" s="11">
        <v>0</v>
      </c>
      <c r="CB91" s="11">
        <v>0</v>
      </c>
      <c r="CC91" s="33">
        <f>SUM(Table4[[#This Row],[Column35]:[Column37]])</f>
        <v>0</v>
      </c>
      <c r="CD91" s="11">
        <v>0</v>
      </c>
      <c r="CE91" s="11">
        <v>1</v>
      </c>
      <c r="CF91" s="11">
        <v>0</v>
      </c>
      <c r="CG91" s="11">
        <v>0</v>
      </c>
      <c r="CH91" s="11">
        <v>0</v>
      </c>
      <c r="CI91" s="33">
        <f>SUM(Table4[[#This Row],[Column38]:[Column40]])</f>
        <v>1</v>
      </c>
      <c r="CJ91" s="11">
        <v>0</v>
      </c>
      <c r="CK91" s="11">
        <v>2</v>
      </c>
      <c r="CL91" s="11">
        <v>0</v>
      </c>
      <c r="CM91" s="11">
        <v>0</v>
      </c>
      <c r="CN91" s="11">
        <v>1</v>
      </c>
      <c r="CO91" s="13">
        <f>SUM(Table4[[#This Row],[Column41]:[Column43]])</f>
        <v>3</v>
      </c>
      <c r="CP91" s="11">
        <v>1</v>
      </c>
      <c r="CQ91" s="11">
        <v>2</v>
      </c>
      <c r="CR91" s="11">
        <v>0</v>
      </c>
      <c r="CS91" s="11">
        <v>0</v>
      </c>
      <c r="CT91" s="11">
        <v>0</v>
      </c>
      <c r="CU91" s="13">
        <f>SUM(Table4[[#This Row],[Column44]:[Column46]])</f>
        <v>3</v>
      </c>
      <c r="CV91" s="11">
        <v>3</v>
      </c>
      <c r="CW91" s="11">
        <v>2</v>
      </c>
      <c r="CX91" s="11">
        <v>0</v>
      </c>
      <c r="CY91" s="11">
        <v>0</v>
      </c>
      <c r="CZ91" s="11">
        <v>0</v>
      </c>
      <c r="DA91" s="13">
        <f>SUM(Table4[[#This Row],[Column47]:[Column49]])</f>
        <v>5</v>
      </c>
    </row>
    <row r="92" spans="1:105" x14ac:dyDescent="0.25">
      <c r="A92" s="1">
        <v>41380</v>
      </c>
      <c r="B92" s="18">
        <v>59</v>
      </c>
      <c r="C92" s="18">
        <v>102</v>
      </c>
      <c r="D92" s="18">
        <v>0</v>
      </c>
      <c r="E92" s="18">
        <v>0</v>
      </c>
      <c r="F92" s="18">
        <v>4</v>
      </c>
      <c r="G92" s="18">
        <f>SUM(Table4[[#This Row],[Column2]:[Column4]])</f>
        <v>165</v>
      </c>
      <c r="H92" s="39">
        <v>62.109090909090902</v>
      </c>
      <c r="I92" s="11">
        <v>0</v>
      </c>
      <c r="J92" s="11">
        <v>1</v>
      </c>
      <c r="K92" s="11">
        <v>0</v>
      </c>
      <c r="L92" s="11">
        <v>0</v>
      </c>
      <c r="M92" s="11">
        <v>0</v>
      </c>
      <c r="N92" s="14">
        <f>SUM(Table4[[#This Row],[Column5]:[Column7]])</f>
        <v>1</v>
      </c>
      <c r="O92" s="39">
        <v>36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4">
        <f>SUM(Table4[[#This Row],[Column8]:[Column10]])</f>
        <v>0</v>
      </c>
      <c r="V92" s="39" t="s">
        <v>27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4">
        <f>SUM(Table4[[#This Row],[Column11]:[Column13]])</f>
        <v>0</v>
      </c>
      <c r="AC92" s="39" t="s">
        <v>27</v>
      </c>
      <c r="AD92" s="11">
        <v>14</v>
      </c>
      <c r="AE92" s="11">
        <v>27</v>
      </c>
      <c r="AF92" s="11">
        <v>0</v>
      </c>
      <c r="AG92" s="11">
        <v>0</v>
      </c>
      <c r="AH92" s="11">
        <v>0</v>
      </c>
      <c r="AI92" s="14">
        <f>SUM(Table4[[#This Row],[Column14]:[Column16]])</f>
        <v>41</v>
      </c>
      <c r="AJ92" s="39">
        <v>27.219512195122</v>
      </c>
      <c r="AK92" s="12">
        <v>2</v>
      </c>
      <c r="AL92" s="12">
        <v>0</v>
      </c>
      <c r="AM92" s="12">
        <v>0</v>
      </c>
      <c r="AN92" s="12">
        <v>0</v>
      </c>
      <c r="AO92" s="12">
        <v>0</v>
      </c>
      <c r="AP92" s="12">
        <f>SUM(Table4[[#This Row],[Column99]:[Column95]])</f>
        <v>2</v>
      </c>
      <c r="AQ92" s="39">
        <v>43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4">
        <f>SUM(Table4[[#This Row],[Column17]:[Column19]])</f>
        <v>0</v>
      </c>
      <c r="AX92" s="39" t="s">
        <v>27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4">
        <f>SUM(Table4[[#This Row],[Column20]:[Column22]])</f>
        <v>0</v>
      </c>
      <c r="BE92" s="39" t="s">
        <v>27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39">
        <f>SUM(Table4[[#This Row],[Column106]:[Column102]])</f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BQ92" s="33">
        <f>SUM(Table4[[#This Row],[Column26]:[Column28]])</f>
        <v>0</v>
      </c>
      <c r="BR92" s="11">
        <v>0</v>
      </c>
      <c r="BS92" s="11">
        <v>0</v>
      </c>
      <c r="BT92" s="11">
        <v>0</v>
      </c>
      <c r="BU92" s="11">
        <v>0</v>
      </c>
      <c r="BV92" s="11">
        <v>0</v>
      </c>
      <c r="BW92" s="33">
        <f>SUM(Table4[[#This Row],[Column29]:[Column31]])</f>
        <v>0</v>
      </c>
      <c r="BX92" s="11">
        <v>0</v>
      </c>
      <c r="BY92" s="11">
        <v>0</v>
      </c>
      <c r="BZ92" s="11">
        <v>0</v>
      </c>
      <c r="CA92" s="11">
        <v>0</v>
      </c>
      <c r="CB92" s="11">
        <v>0</v>
      </c>
      <c r="CC92" s="33">
        <f>SUM(Table4[[#This Row],[Column35]:[Column37]])</f>
        <v>0</v>
      </c>
      <c r="CD92" s="11">
        <v>1</v>
      </c>
      <c r="CE92" s="11">
        <v>0</v>
      </c>
      <c r="CF92" s="11">
        <v>0</v>
      </c>
      <c r="CG92" s="11">
        <v>0</v>
      </c>
      <c r="CH92" s="11">
        <v>0</v>
      </c>
      <c r="CI92" s="33">
        <f>SUM(Table4[[#This Row],[Column38]:[Column40]])</f>
        <v>1</v>
      </c>
      <c r="CJ92" s="11">
        <v>2</v>
      </c>
      <c r="CK92" s="11">
        <v>1</v>
      </c>
      <c r="CL92" s="11">
        <v>0</v>
      </c>
      <c r="CM92" s="11">
        <v>0</v>
      </c>
      <c r="CN92" s="11">
        <v>0</v>
      </c>
      <c r="CO92" s="13">
        <f>SUM(Table4[[#This Row],[Column41]:[Column43]])</f>
        <v>3</v>
      </c>
      <c r="CP92" s="11">
        <v>1</v>
      </c>
      <c r="CQ92" s="11">
        <v>3</v>
      </c>
      <c r="CR92" s="11">
        <v>0</v>
      </c>
      <c r="CS92" s="11">
        <v>0</v>
      </c>
      <c r="CT92" s="11">
        <v>0</v>
      </c>
      <c r="CU92" s="13">
        <f>SUM(Table4[[#This Row],[Column44]:[Column46]])</f>
        <v>4</v>
      </c>
      <c r="CV92" s="11">
        <v>3</v>
      </c>
      <c r="CW92" s="11">
        <v>0</v>
      </c>
      <c r="CX92" s="11">
        <v>0</v>
      </c>
      <c r="CY92" s="11">
        <v>0</v>
      </c>
      <c r="CZ92" s="11">
        <v>0</v>
      </c>
      <c r="DA92" s="13">
        <f>SUM(Table4[[#This Row],[Column47]:[Column49]])</f>
        <v>3</v>
      </c>
    </row>
    <row r="93" spans="1:105" x14ac:dyDescent="0.25">
      <c r="A93" s="1">
        <v>41381</v>
      </c>
      <c r="B93" s="18">
        <v>160</v>
      </c>
      <c r="C93" s="18">
        <v>260</v>
      </c>
      <c r="D93" s="18">
        <v>0</v>
      </c>
      <c r="E93" s="18">
        <v>0</v>
      </c>
      <c r="F93" s="18">
        <v>0</v>
      </c>
      <c r="G93" s="18">
        <f>SUM(Table4[[#This Row],[Column2]:[Column4]])</f>
        <v>420</v>
      </c>
      <c r="H93" s="39">
        <v>64.48</v>
      </c>
      <c r="I93" s="11">
        <v>1</v>
      </c>
      <c r="J93" s="11">
        <v>2</v>
      </c>
      <c r="K93" s="11">
        <v>0</v>
      </c>
      <c r="L93" s="11">
        <v>0</v>
      </c>
      <c r="M93" s="11">
        <v>0</v>
      </c>
      <c r="N93" s="14">
        <f>SUM(Table4[[#This Row],[Column5]:[Column7]])</f>
        <v>3</v>
      </c>
      <c r="O93" s="39">
        <v>35</v>
      </c>
      <c r="P93" s="11">
        <v>0</v>
      </c>
      <c r="Q93" s="11">
        <v>1</v>
      </c>
      <c r="R93" s="11">
        <v>0</v>
      </c>
      <c r="S93" s="11">
        <v>0</v>
      </c>
      <c r="T93" s="11">
        <v>0</v>
      </c>
      <c r="U93" s="14">
        <f>SUM(Table4[[#This Row],[Column8]:[Column10]])</f>
        <v>1</v>
      </c>
      <c r="V93" s="39">
        <v>90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4">
        <f>SUM(Table4[[#This Row],[Column11]:[Column13]])</f>
        <v>0</v>
      </c>
      <c r="AC93" s="39" t="s">
        <v>27</v>
      </c>
      <c r="AD93" s="11">
        <v>24</v>
      </c>
      <c r="AE93" s="11">
        <v>23</v>
      </c>
      <c r="AF93" s="11">
        <v>0</v>
      </c>
      <c r="AG93" s="11">
        <v>0</v>
      </c>
      <c r="AH93" s="11">
        <v>0</v>
      </c>
      <c r="AI93" s="14">
        <f>SUM(Table4[[#This Row],[Column14]:[Column16]])</f>
        <v>47</v>
      </c>
      <c r="AJ93" s="39">
        <v>27.1914893617021</v>
      </c>
      <c r="AK93" s="12">
        <v>4</v>
      </c>
      <c r="AL93" s="12">
        <v>15</v>
      </c>
      <c r="AM93" s="12">
        <v>0</v>
      </c>
      <c r="AN93" s="12">
        <v>0</v>
      </c>
      <c r="AO93" s="12">
        <v>0</v>
      </c>
      <c r="AP93" s="12">
        <f>SUM(Table4[[#This Row],[Column99]:[Column95]])</f>
        <v>19</v>
      </c>
      <c r="AQ93" s="39">
        <v>41.052631578947398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14">
        <f>SUM(Table4[[#This Row],[Column17]:[Column19]])</f>
        <v>0</v>
      </c>
      <c r="AX93" s="39" t="s">
        <v>27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4">
        <f>SUM(Table4[[#This Row],[Column20]:[Column22]])</f>
        <v>0</v>
      </c>
      <c r="BE93" s="39" t="s">
        <v>27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39">
        <f>SUM(Table4[[#This Row],[Column106]:[Column102]])</f>
        <v>0</v>
      </c>
      <c r="BL93" s="11">
        <v>0</v>
      </c>
      <c r="BM93" s="11">
        <v>0</v>
      </c>
      <c r="BN93" s="11">
        <v>0</v>
      </c>
      <c r="BO93" s="11">
        <v>0</v>
      </c>
      <c r="BP93" s="11">
        <v>0</v>
      </c>
      <c r="BQ93" s="33">
        <f>SUM(Table4[[#This Row],[Column26]:[Column28]])</f>
        <v>0</v>
      </c>
      <c r="BR93" s="11">
        <v>0</v>
      </c>
      <c r="BS93" s="11">
        <v>0</v>
      </c>
      <c r="BT93" s="11">
        <v>0</v>
      </c>
      <c r="BU93" s="11">
        <v>0</v>
      </c>
      <c r="BV93" s="11">
        <v>0</v>
      </c>
      <c r="BW93" s="33">
        <f>SUM(Table4[[#This Row],[Column29]:[Column31]])</f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0</v>
      </c>
      <c r="CC93" s="33">
        <f>SUM(Table4[[#This Row],[Column35]:[Column37]])</f>
        <v>0</v>
      </c>
      <c r="CD93" s="11">
        <v>0</v>
      </c>
      <c r="CE93" s="11">
        <v>0</v>
      </c>
      <c r="CF93" s="11">
        <v>0</v>
      </c>
      <c r="CG93" s="11">
        <v>0</v>
      </c>
      <c r="CH93" s="11">
        <v>0</v>
      </c>
      <c r="CI93" s="33">
        <f>SUM(Table4[[#This Row],[Column38]:[Column40]])</f>
        <v>0</v>
      </c>
      <c r="CJ93" s="11">
        <v>1</v>
      </c>
      <c r="CK93" s="11">
        <v>3</v>
      </c>
      <c r="CL93" s="11">
        <v>0</v>
      </c>
      <c r="CM93" s="11">
        <v>0</v>
      </c>
      <c r="CN93" s="11">
        <v>0</v>
      </c>
      <c r="CO93" s="13">
        <f>SUM(Table4[[#This Row],[Column41]:[Column43]])</f>
        <v>4</v>
      </c>
      <c r="CP93" s="11">
        <v>0</v>
      </c>
      <c r="CQ93" s="11">
        <v>4</v>
      </c>
      <c r="CR93" s="11">
        <v>0</v>
      </c>
      <c r="CS93" s="11">
        <v>0</v>
      </c>
      <c r="CT93" s="11">
        <v>0</v>
      </c>
      <c r="CU93" s="13">
        <f>SUM(Table4[[#This Row],[Column44]:[Column46]])</f>
        <v>4</v>
      </c>
      <c r="CV93" s="11">
        <v>1</v>
      </c>
      <c r="CW93" s="11">
        <v>1</v>
      </c>
      <c r="CX93" s="11">
        <v>0</v>
      </c>
      <c r="CY93" s="11">
        <v>0</v>
      </c>
      <c r="CZ93" s="11">
        <v>0</v>
      </c>
      <c r="DA93" s="13">
        <f>SUM(Table4[[#This Row],[Column47]:[Column49]])</f>
        <v>2</v>
      </c>
    </row>
    <row r="94" spans="1:105" x14ac:dyDescent="0.25">
      <c r="A94" s="1">
        <v>41382</v>
      </c>
      <c r="B94" s="18">
        <v>189</v>
      </c>
      <c r="C94" s="18">
        <v>346</v>
      </c>
      <c r="D94" s="18">
        <v>0</v>
      </c>
      <c r="E94" s="18">
        <v>0</v>
      </c>
      <c r="F94" s="18">
        <v>0</v>
      </c>
      <c r="G94" s="18">
        <f>SUM(Table4[[#This Row],[Column2]:[Column4]])</f>
        <v>535</v>
      </c>
      <c r="H94" s="39">
        <v>63.931034482758598</v>
      </c>
      <c r="I94" s="18">
        <v>0</v>
      </c>
      <c r="J94" s="18">
        <v>0</v>
      </c>
      <c r="K94" s="11">
        <v>0</v>
      </c>
      <c r="L94" s="11">
        <v>0</v>
      </c>
      <c r="M94" s="11">
        <v>0</v>
      </c>
      <c r="N94" s="18">
        <f>SUM(Table4[[#This Row],[Column5]:[Column7]])</f>
        <v>0</v>
      </c>
      <c r="O94" s="39" t="s">
        <v>27</v>
      </c>
      <c r="P94" s="18">
        <v>1</v>
      </c>
      <c r="Q94" s="18">
        <v>0</v>
      </c>
      <c r="R94" s="11">
        <v>0</v>
      </c>
      <c r="S94" s="11">
        <v>0</v>
      </c>
      <c r="T94" s="11">
        <v>0</v>
      </c>
      <c r="U94" s="18">
        <f>SUM(Table4[[#This Row],[Column8]:[Column10]])</f>
        <v>1</v>
      </c>
      <c r="V94" s="39">
        <v>90</v>
      </c>
      <c r="W94" s="18">
        <v>0</v>
      </c>
      <c r="X94" s="18">
        <v>0</v>
      </c>
      <c r="Y94" s="11">
        <v>0</v>
      </c>
      <c r="Z94" s="11">
        <v>0</v>
      </c>
      <c r="AA94" s="11">
        <v>0</v>
      </c>
      <c r="AB94" s="18">
        <f>SUM(Table4[[#This Row],[Column11]:[Column13]])</f>
        <v>0</v>
      </c>
      <c r="AC94" s="39" t="s">
        <v>27</v>
      </c>
      <c r="AD94" s="18">
        <v>40</v>
      </c>
      <c r="AE94" s="18">
        <v>27</v>
      </c>
      <c r="AF94" s="11">
        <v>0</v>
      </c>
      <c r="AG94" s="11">
        <v>0</v>
      </c>
      <c r="AH94" s="11">
        <v>0</v>
      </c>
      <c r="AI94" s="18">
        <f>SUM(Table4[[#This Row],[Column14]:[Column16]])</f>
        <v>67</v>
      </c>
      <c r="AJ94" s="39">
        <v>27.1492537313433</v>
      </c>
      <c r="AK94" s="12">
        <v>3</v>
      </c>
      <c r="AL94" s="12">
        <v>7</v>
      </c>
      <c r="AM94" s="12">
        <v>0</v>
      </c>
      <c r="AN94" s="12">
        <v>0</v>
      </c>
      <c r="AO94" s="12">
        <v>0</v>
      </c>
      <c r="AP94" s="12">
        <f>SUM(Table4[[#This Row],[Column99]:[Column95]])</f>
        <v>10</v>
      </c>
      <c r="AQ94" s="39">
        <v>45.6</v>
      </c>
      <c r="AR94" s="18">
        <v>0</v>
      </c>
      <c r="AS94" s="11">
        <v>0</v>
      </c>
      <c r="AT94" s="11">
        <v>0</v>
      </c>
      <c r="AU94" s="11">
        <v>0</v>
      </c>
      <c r="AV94" s="11">
        <v>0</v>
      </c>
      <c r="AW94" s="18">
        <f>SUM(Table4[[#This Row],[Column17]:[Column19]])</f>
        <v>0</v>
      </c>
      <c r="AX94" s="39" t="s">
        <v>27</v>
      </c>
      <c r="AY94" s="11">
        <v>0</v>
      </c>
      <c r="AZ94" s="18">
        <v>0</v>
      </c>
      <c r="BA94" s="11">
        <v>0</v>
      </c>
      <c r="BB94" s="11">
        <v>0</v>
      </c>
      <c r="BC94" s="11">
        <v>0</v>
      </c>
      <c r="BD94" s="18">
        <f>SUM(Table4[[#This Row],[Column20]:[Column22]])</f>
        <v>0</v>
      </c>
      <c r="BE94" s="39" t="s">
        <v>27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39">
        <f>SUM(Table4[[#This Row],[Column106]:[Column102]])</f>
        <v>0</v>
      </c>
      <c r="BL94" s="18">
        <v>0</v>
      </c>
      <c r="BM94" s="18">
        <v>0</v>
      </c>
      <c r="BN94" s="11">
        <v>0</v>
      </c>
      <c r="BO94" s="11">
        <v>0</v>
      </c>
      <c r="BP94" s="11">
        <v>0</v>
      </c>
      <c r="BQ94" s="33">
        <f>SUM(Table4[[#This Row],[Column26]:[Column28]])</f>
        <v>0</v>
      </c>
      <c r="BR94" s="18">
        <v>16</v>
      </c>
      <c r="BS94" s="18">
        <v>26</v>
      </c>
      <c r="BT94" s="11">
        <v>0</v>
      </c>
      <c r="BU94" s="11">
        <v>0</v>
      </c>
      <c r="BV94" s="11">
        <v>0</v>
      </c>
      <c r="BW94" s="33">
        <f>SUM(Table4[[#This Row],[Column29]:[Column31]])</f>
        <v>42</v>
      </c>
      <c r="BX94" s="11">
        <v>0</v>
      </c>
      <c r="BY94" s="11">
        <v>0</v>
      </c>
      <c r="BZ94" s="11">
        <v>0</v>
      </c>
      <c r="CA94" s="11">
        <v>0</v>
      </c>
      <c r="CB94" s="11">
        <v>0</v>
      </c>
      <c r="CC94" s="33">
        <f>SUM(Table4[[#This Row],[Column35]:[Column37]])</f>
        <v>0</v>
      </c>
      <c r="CD94" s="18">
        <v>0</v>
      </c>
      <c r="CE94" s="18">
        <v>0</v>
      </c>
      <c r="CF94" s="11">
        <v>0</v>
      </c>
      <c r="CG94" s="11">
        <v>0</v>
      </c>
      <c r="CH94" s="11">
        <v>0</v>
      </c>
      <c r="CI94" s="33">
        <f>SUM(Table4[[#This Row],[Column38]:[Column40]])</f>
        <v>0</v>
      </c>
      <c r="CJ94" s="18">
        <v>5</v>
      </c>
      <c r="CK94" s="18">
        <v>1</v>
      </c>
      <c r="CL94" s="11">
        <v>0</v>
      </c>
      <c r="CM94" s="11">
        <v>0</v>
      </c>
      <c r="CN94" s="11">
        <v>0</v>
      </c>
      <c r="CO94" s="32">
        <f>SUM(Table4[[#This Row],[Column41]:[Column43]])</f>
        <v>6</v>
      </c>
      <c r="CP94" s="18">
        <v>1</v>
      </c>
      <c r="CQ94" s="18">
        <v>1</v>
      </c>
      <c r="CR94" s="11">
        <v>0</v>
      </c>
      <c r="CS94" s="11">
        <v>0</v>
      </c>
      <c r="CT94" s="11">
        <v>0</v>
      </c>
      <c r="CU94" s="32">
        <f>SUM(Table4[[#This Row],[Column44]:[Column46]])</f>
        <v>2</v>
      </c>
      <c r="CV94" s="18">
        <v>0</v>
      </c>
      <c r="CW94" s="18">
        <v>1</v>
      </c>
      <c r="CX94" s="11">
        <v>0</v>
      </c>
      <c r="CY94" s="11">
        <v>0</v>
      </c>
      <c r="CZ94" s="11">
        <v>0</v>
      </c>
      <c r="DA94" s="32">
        <f>SUM(Table4[[#This Row],[Column47]:[Column49]])</f>
        <v>1</v>
      </c>
    </row>
    <row r="95" spans="1:105" x14ac:dyDescent="0.25">
      <c r="A95" s="1">
        <v>41383</v>
      </c>
      <c r="B95" s="18">
        <v>275</v>
      </c>
      <c r="C95" s="18">
        <v>549</v>
      </c>
      <c r="D95" s="18">
        <v>0</v>
      </c>
      <c r="E95" s="18">
        <v>0</v>
      </c>
      <c r="F95" s="18">
        <v>0</v>
      </c>
      <c r="G95" s="18">
        <f>SUM(Table4[[#This Row],[Column2]:[Column4]])</f>
        <v>824</v>
      </c>
      <c r="H95" s="39">
        <v>65.229268292682903</v>
      </c>
      <c r="I95" s="18">
        <v>0</v>
      </c>
      <c r="J95" s="18">
        <v>0</v>
      </c>
      <c r="K95" s="11">
        <v>0</v>
      </c>
      <c r="L95" s="11">
        <v>0</v>
      </c>
      <c r="M95" s="11">
        <v>0</v>
      </c>
      <c r="N95" s="18">
        <f>SUM(Table4[[#This Row],[Column5]:[Column7]])</f>
        <v>0</v>
      </c>
      <c r="O95" s="39" t="s">
        <v>27</v>
      </c>
      <c r="P95" s="18">
        <v>0</v>
      </c>
      <c r="Q95" s="18">
        <v>1</v>
      </c>
      <c r="R95" s="11">
        <v>0</v>
      </c>
      <c r="S95" s="11">
        <v>0</v>
      </c>
      <c r="T95" s="11">
        <v>0</v>
      </c>
      <c r="U95" s="18">
        <f>SUM(Table4[[#This Row],[Column8]:[Column10]])</f>
        <v>1</v>
      </c>
      <c r="V95" s="39">
        <v>89</v>
      </c>
      <c r="W95" s="18">
        <v>0</v>
      </c>
      <c r="X95" s="18">
        <v>0</v>
      </c>
      <c r="Y95" s="11">
        <v>0</v>
      </c>
      <c r="Z95" s="11">
        <v>0</v>
      </c>
      <c r="AA95" s="11">
        <v>0</v>
      </c>
      <c r="AB95" s="18">
        <f>SUM(Table4[[#This Row],[Column11]:[Column13]])</f>
        <v>0</v>
      </c>
      <c r="AC95" s="39" t="s">
        <v>27</v>
      </c>
      <c r="AD95" s="18">
        <v>30</v>
      </c>
      <c r="AE95" s="18">
        <v>19</v>
      </c>
      <c r="AF95" s="11">
        <v>0</v>
      </c>
      <c r="AG95" s="11">
        <v>0</v>
      </c>
      <c r="AH95" s="11">
        <v>0</v>
      </c>
      <c r="AI95" s="18">
        <f>SUM(Table4[[#This Row],[Column14]:[Column16]])</f>
        <v>49</v>
      </c>
      <c r="AJ95" s="39">
        <v>26.979591836734699</v>
      </c>
      <c r="AK95" s="12">
        <v>8</v>
      </c>
      <c r="AL95" s="12">
        <v>3</v>
      </c>
      <c r="AM95" s="12">
        <v>0</v>
      </c>
      <c r="AN95" s="12">
        <v>0</v>
      </c>
      <c r="AO95" s="12">
        <v>0</v>
      </c>
      <c r="AP95" s="12">
        <f>SUM(Table4[[#This Row],[Column99]:[Column95]])</f>
        <v>11</v>
      </c>
      <c r="AQ95" s="39">
        <v>47.818181818181799</v>
      </c>
      <c r="AR95" s="18">
        <v>0</v>
      </c>
      <c r="AS95" s="11">
        <v>0</v>
      </c>
      <c r="AT95" s="11">
        <v>0</v>
      </c>
      <c r="AU95" s="11">
        <v>0</v>
      </c>
      <c r="AV95" s="11">
        <v>0</v>
      </c>
      <c r="AW95" s="18">
        <f>SUM(Table4[[#This Row],[Column17]:[Column19]])</f>
        <v>0</v>
      </c>
      <c r="AX95" s="39" t="s">
        <v>27</v>
      </c>
      <c r="AY95" s="11">
        <v>0</v>
      </c>
      <c r="AZ95" s="18">
        <v>0</v>
      </c>
      <c r="BA95" s="11">
        <v>0</v>
      </c>
      <c r="BB95" s="11">
        <v>0</v>
      </c>
      <c r="BC95" s="11">
        <v>0</v>
      </c>
      <c r="BD95" s="18">
        <f>SUM(Table4[[#This Row],[Column20]:[Column22]])</f>
        <v>0</v>
      </c>
      <c r="BE95" s="39" t="s">
        <v>27</v>
      </c>
      <c r="BF95" s="12">
        <v>0</v>
      </c>
      <c r="BG95" s="12">
        <v>0</v>
      </c>
      <c r="BH95" s="12">
        <v>0</v>
      </c>
      <c r="BI95" s="12">
        <v>0</v>
      </c>
      <c r="BJ95" s="12">
        <v>0</v>
      </c>
      <c r="BK95" s="39">
        <f>SUM(Table4[[#This Row],[Column106]:[Column102]])</f>
        <v>0</v>
      </c>
      <c r="BL95" s="18">
        <v>0</v>
      </c>
      <c r="BM95" s="18">
        <v>0</v>
      </c>
      <c r="BN95" s="11">
        <v>0</v>
      </c>
      <c r="BO95" s="11">
        <v>0</v>
      </c>
      <c r="BP95" s="11">
        <v>0</v>
      </c>
      <c r="BQ95" s="33">
        <f>SUM(Table4[[#This Row],[Column26]:[Column28]])</f>
        <v>0</v>
      </c>
      <c r="BR95" s="18">
        <v>3</v>
      </c>
      <c r="BS95" s="18">
        <v>11</v>
      </c>
      <c r="BT95" s="11">
        <v>0</v>
      </c>
      <c r="BU95" s="11">
        <v>0</v>
      </c>
      <c r="BV95" s="11">
        <v>0</v>
      </c>
      <c r="BW95" s="33">
        <f>SUM(Table4[[#This Row],[Column29]:[Column31]])</f>
        <v>14</v>
      </c>
      <c r="BX95" s="11">
        <v>0</v>
      </c>
      <c r="BY95" s="11">
        <v>0</v>
      </c>
      <c r="BZ95" s="11">
        <v>0</v>
      </c>
      <c r="CA95" s="11">
        <v>0</v>
      </c>
      <c r="CB95" s="11">
        <v>0</v>
      </c>
      <c r="CC95" s="33">
        <f>SUM(Table4[[#This Row],[Column35]:[Column37]])</f>
        <v>0</v>
      </c>
      <c r="CD95" s="18">
        <v>0</v>
      </c>
      <c r="CE95" s="18">
        <v>0</v>
      </c>
      <c r="CF95" s="11">
        <v>0</v>
      </c>
      <c r="CG95" s="11">
        <v>0</v>
      </c>
      <c r="CH95" s="11">
        <v>0</v>
      </c>
      <c r="CI95" s="33">
        <f>SUM(Table4[[#This Row],[Column38]:[Column40]])</f>
        <v>0</v>
      </c>
      <c r="CJ95" s="18">
        <v>4</v>
      </c>
      <c r="CK95" s="18">
        <v>2</v>
      </c>
      <c r="CL95" s="11">
        <v>0</v>
      </c>
      <c r="CM95" s="11">
        <v>0</v>
      </c>
      <c r="CN95" s="11">
        <v>0</v>
      </c>
      <c r="CO95" s="32">
        <f>SUM(Table4[[#This Row],[Column41]:[Column43]])</f>
        <v>6</v>
      </c>
      <c r="CP95" s="18">
        <v>0</v>
      </c>
      <c r="CQ95" s="18">
        <v>0</v>
      </c>
      <c r="CR95" s="11">
        <v>0</v>
      </c>
      <c r="CS95" s="11">
        <v>0</v>
      </c>
      <c r="CT95" s="11">
        <v>0</v>
      </c>
      <c r="CU95" s="32">
        <f>SUM(Table4[[#This Row],[Column44]:[Column46]])</f>
        <v>0</v>
      </c>
      <c r="CV95" s="18">
        <v>1</v>
      </c>
      <c r="CW95" s="18">
        <v>1</v>
      </c>
      <c r="CX95" s="11">
        <v>0</v>
      </c>
      <c r="CY95" s="11">
        <v>0</v>
      </c>
      <c r="CZ95" s="11">
        <v>0</v>
      </c>
      <c r="DA95" s="32">
        <f>SUM(Table4[[#This Row],[Column47]:[Column49]])</f>
        <v>2</v>
      </c>
    </row>
    <row r="96" spans="1:105" x14ac:dyDescent="0.25">
      <c r="A96" s="1">
        <v>41384</v>
      </c>
      <c r="B96" s="18">
        <v>350</v>
      </c>
      <c r="C96" s="18">
        <v>721</v>
      </c>
      <c r="D96" s="18">
        <v>0</v>
      </c>
      <c r="E96" s="18">
        <v>0</v>
      </c>
      <c r="F96" s="18">
        <v>0</v>
      </c>
      <c r="G96" s="18">
        <f>SUM(Table4[[#This Row],[Column2]:[Column4]])</f>
        <v>1071</v>
      </c>
      <c r="H96" s="39">
        <v>63.613861386138602</v>
      </c>
      <c r="I96" s="18">
        <v>0</v>
      </c>
      <c r="J96" s="18">
        <v>0</v>
      </c>
      <c r="K96" s="11">
        <v>0</v>
      </c>
      <c r="L96" s="11">
        <v>0</v>
      </c>
      <c r="M96" s="11">
        <v>0</v>
      </c>
      <c r="N96" s="18">
        <f>SUM(Table4[[#This Row],[Column5]:[Column7]])</f>
        <v>0</v>
      </c>
      <c r="O96" s="39" t="s">
        <v>27</v>
      </c>
      <c r="P96" s="18">
        <v>0</v>
      </c>
      <c r="Q96" s="18">
        <v>0</v>
      </c>
      <c r="R96" s="11">
        <v>0</v>
      </c>
      <c r="S96" s="11">
        <v>0</v>
      </c>
      <c r="T96" s="11">
        <v>0</v>
      </c>
      <c r="U96" s="18">
        <f>SUM(Table4[[#This Row],[Column8]:[Column10]])</f>
        <v>0</v>
      </c>
      <c r="V96" s="39" t="s">
        <v>27</v>
      </c>
      <c r="W96" s="18">
        <v>0</v>
      </c>
      <c r="X96" s="18">
        <v>0</v>
      </c>
      <c r="Y96" s="11">
        <v>0</v>
      </c>
      <c r="Z96" s="11">
        <v>0</v>
      </c>
      <c r="AA96" s="11">
        <v>0</v>
      </c>
      <c r="AB96" s="18">
        <f>SUM(Table4[[#This Row],[Column11]:[Column13]])</f>
        <v>0</v>
      </c>
      <c r="AC96" s="39" t="s">
        <v>27</v>
      </c>
      <c r="AD96" s="18">
        <v>11</v>
      </c>
      <c r="AE96" s="18">
        <v>10</v>
      </c>
      <c r="AF96" s="11">
        <v>0</v>
      </c>
      <c r="AG96" s="11">
        <v>0</v>
      </c>
      <c r="AH96" s="11">
        <v>0</v>
      </c>
      <c r="AI96" s="18">
        <f>SUM(Table4[[#This Row],[Column14]:[Column16]])</f>
        <v>21</v>
      </c>
      <c r="AJ96" s="39">
        <v>27</v>
      </c>
      <c r="AK96" s="12">
        <v>4</v>
      </c>
      <c r="AL96" s="12">
        <v>8</v>
      </c>
      <c r="AM96" s="12">
        <v>0</v>
      </c>
      <c r="AN96" s="12">
        <v>0</v>
      </c>
      <c r="AO96" s="12">
        <v>0</v>
      </c>
      <c r="AP96" s="12">
        <f>SUM(Table4[[#This Row],[Column99]:[Column95]])</f>
        <v>12</v>
      </c>
      <c r="AQ96" s="39">
        <v>44.3333333333333</v>
      </c>
      <c r="AR96" s="18">
        <v>0</v>
      </c>
      <c r="AS96" s="11">
        <v>0</v>
      </c>
      <c r="AT96" s="11">
        <v>0</v>
      </c>
      <c r="AU96" s="11">
        <v>0</v>
      </c>
      <c r="AV96" s="11">
        <v>0</v>
      </c>
      <c r="AW96" s="18">
        <f>SUM(Table4[[#This Row],[Column17]:[Column19]])</f>
        <v>0</v>
      </c>
      <c r="AX96" s="39" t="s">
        <v>27</v>
      </c>
      <c r="AY96" s="11">
        <v>0</v>
      </c>
      <c r="AZ96" s="18">
        <v>0</v>
      </c>
      <c r="BA96" s="11">
        <v>0</v>
      </c>
      <c r="BB96" s="11">
        <v>0</v>
      </c>
      <c r="BC96" s="11">
        <v>0</v>
      </c>
      <c r="BD96" s="18">
        <f>SUM(Table4[[#This Row],[Column20]:[Column22]])</f>
        <v>0</v>
      </c>
      <c r="BE96" s="39" t="s">
        <v>27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39">
        <f>SUM(Table4[[#This Row],[Column106]:[Column102]])</f>
        <v>0</v>
      </c>
      <c r="BL96" s="18">
        <v>0</v>
      </c>
      <c r="BM96" s="18">
        <v>0</v>
      </c>
      <c r="BN96" s="11">
        <v>0</v>
      </c>
      <c r="BO96" s="11">
        <v>0</v>
      </c>
      <c r="BP96" s="11">
        <v>0</v>
      </c>
      <c r="BQ96" s="33">
        <f>SUM(Table4[[#This Row],[Column26]:[Column28]])</f>
        <v>0</v>
      </c>
      <c r="BR96" s="18">
        <v>0</v>
      </c>
      <c r="BS96" s="18">
        <v>0</v>
      </c>
      <c r="BT96" s="11">
        <v>0</v>
      </c>
      <c r="BU96" s="11">
        <v>0</v>
      </c>
      <c r="BV96" s="11">
        <v>0</v>
      </c>
      <c r="BW96" s="33">
        <f>SUM(Table4[[#This Row],[Column29]:[Column31]])</f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0</v>
      </c>
      <c r="CC96" s="33">
        <f>SUM(Table4[[#This Row],[Column35]:[Column37]])</f>
        <v>0</v>
      </c>
      <c r="CD96" s="18">
        <v>0</v>
      </c>
      <c r="CE96" s="18">
        <v>0</v>
      </c>
      <c r="CF96" s="11">
        <v>0</v>
      </c>
      <c r="CG96" s="11">
        <v>0</v>
      </c>
      <c r="CH96" s="11">
        <v>0</v>
      </c>
      <c r="CI96" s="33">
        <f>SUM(Table4[[#This Row],[Column38]:[Column40]])</f>
        <v>0</v>
      </c>
      <c r="CJ96" s="18">
        <v>1</v>
      </c>
      <c r="CK96" s="18">
        <v>6</v>
      </c>
      <c r="CL96" s="11">
        <v>0</v>
      </c>
      <c r="CM96" s="11">
        <v>0</v>
      </c>
      <c r="CN96" s="11">
        <v>0</v>
      </c>
      <c r="CO96" s="32">
        <f>SUM(Table4[[#This Row],[Column41]:[Column43]])</f>
        <v>7</v>
      </c>
      <c r="CP96" s="18">
        <v>0</v>
      </c>
      <c r="CQ96" s="18">
        <v>0</v>
      </c>
      <c r="CR96" s="11">
        <v>0</v>
      </c>
      <c r="CS96" s="11">
        <v>0</v>
      </c>
      <c r="CT96" s="11">
        <v>0</v>
      </c>
      <c r="CU96" s="32">
        <f>SUM(Table4[[#This Row],[Column44]:[Column46]])</f>
        <v>0</v>
      </c>
      <c r="CV96" s="18">
        <v>0</v>
      </c>
      <c r="CW96" s="18">
        <v>0</v>
      </c>
      <c r="CX96" s="11">
        <v>0</v>
      </c>
      <c r="CY96" s="11">
        <v>0</v>
      </c>
      <c r="CZ96" s="11">
        <v>0</v>
      </c>
      <c r="DA96" s="32">
        <f>SUM(Table4[[#This Row],[Column47]:[Column49]])</f>
        <v>0</v>
      </c>
    </row>
    <row r="97" spans="1:105" x14ac:dyDescent="0.25">
      <c r="A97" s="1">
        <v>41385</v>
      </c>
      <c r="B97" s="18">
        <v>347</v>
      </c>
      <c r="C97" s="18">
        <v>622</v>
      </c>
      <c r="D97" s="18">
        <v>0</v>
      </c>
      <c r="E97" s="18">
        <v>0</v>
      </c>
      <c r="F97" s="18">
        <v>0</v>
      </c>
      <c r="G97" s="18">
        <f>SUM(Table4[[#This Row],[Column2]:[Column4]])</f>
        <v>969</v>
      </c>
      <c r="H97" s="39">
        <v>66.320574162679407</v>
      </c>
      <c r="I97" s="18">
        <v>3</v>
      </c>
      <c r="J97" s="18">
        <v>3</v>
      </c>
      <c r="K97" s="11">
        <v>0</v>
      </c>
      <c r="L97" s="11">
        <v>0</v>
      </c>
      <c r="M97" s="11">
        <v>0</v>
      </c>
      <c r="N97" s="18">
        <f>SUM(Table4[[#This Row],[Column5]:[Column7]])</f>
        <v>6</v>
      </c>
      <c r="O97" s="39">
        <v>35.3333333333333</v>
      </c>
      <c r="P97" s="18">
        <v>0</v>
      </c>
      <c r="Q97" s="18">
        <v>1</v>
      </c>
      <c r="R97" s="11">
        <v>0</v>
      </c>
      <c r="S97" s="11">
        <v>0</v>
      </c>
      <c r="T97" s="11">
        <v>0</v>
      </c>
      <c r="U97" s="18">
        <f>SUM(Table4[[#This Row],[Column8]:[Column10]])</f>
        <v>1</v>
      </c>
      <c r="V97" s="39">
        <v>93</v>
      </c>
      <c r="W97" s="18">
        <v>0</v>
      </c>
      <c r="X97" s="18">
        <v>0</v>
      </c>
      <c r="Y97" s="11">
        <v>0</v>
      </c>
      <c r="Z97" s="11">
        <v>0</v>
      </c>
      <c r="AA97" s="11">
        <v>0</v>
      </c>
      <c r="AB97" s="18">
        <f>SUM(Table4[[#This Row],[Column11]:[Column13]])</f>
        <v>0</v>
      </c>
      <c r="AC97" s="39" t="s">
        <v>27</v>
      </c>
      <c r="AD97" s="18">
        <v>9</v>
      </c>
      <c r="AE97" s="18">
        <v>9</v>
      </c>
      <c r="AF97" s="11">
        <v>0</v>
      </c>
      <c r="AG97" s="11">
        <v>0</v>
      </c>
      <c r="AH97" s="11">
        <v>0</v>
      </c>
      <c r="AI97" s="18">
        <f>SUM(Table4[[#This Row],[Column14]:[Column16]])</f>
        <v>18</v>
      </c>
      <c r="AJ97" s="39">
        <v>26.7222222222222</v>
      </c>
      <c r="AK97" s="12">
        <v>3</v>
      </c>
      <c r="AL97" s="12">
        <v>5</v>
      </c>
      <c r="AM97" s="12">
        <v>0</v>
      </c>
      <c r="AN97" s="12">
        <v>0</v>
      </c>
      <c r="AO97" s="12">
        <v>0</v>
      </c>
      <c r="AP97" s="12">
        <f>SUM(Table4[[#This Row],[Column99]:[Column95]])</f>
        <v>8</v>
      </c>
      <c r="AQ97" s="39">
        <v>45.5</v>
      </c>
      <c r="AR97" s="18">
        <v>0</v>
      </c>
      <c r="AS97" s="11">
        <v>0</v>
      </c>
      <c r="AT97" s="11">
        <v>0</v>
      </c>
      <c r="AU97" s="11">
        <v>0</v>
      </c>
      <c r="AV97" s="11">
        <v>0</v>
      </c>
      <c r="AW97" s="18">
        <f>SUM(Table4[[#This Row],[Column17]:[Column19]])</f>
        <v>0</v>
      </c>
      <c r="AX97" s="39" t="s">
        <v>27</v>
      </c>
      <c r="AY97" s="11">
        <v>0</v>
      </c>
      <c r="AZ97" s="18">
        <v>0</v>
      </c>
      <c r="BA97" s="11">
        <v>0</v>
      </c>
      <c r="BB97" s="11">
        <v>0</v>
      </c>
      <c r="BC97" s="11">
        <v>0</v>
      </c>
      <c r="BD97" s="18">
        <f>SUM(Table4[[#This Row],[Column20]:[Column22]])</f>
        <v>0</v>
      </c>
      <c r="BE97" s="39" t="s">
        <v>27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39">
        <f>SUM(Table4[[#This Row],[Column106]:[Column102]])</f>
        <v>0</v>
      </c>
      <c r="BL97" s="18">
        <v>0</v>
      </c>
      <c r="BM97" s="18">
        <v>0</v>
      </c>
      <c r="BN97" s="11">
        <v>0</v>
      </c>
      <c r="BO97" s="11">
        <v>0</v>
      </c>
      <c r="BP97" s="11">
        <v>0</v>
      </c>
      <c r="BQ97" s="33">
        <f>SUM(Table4[[#This Row],[Column26]:[Column28]])</f>
        <v>0</v>
      </c>
      <c r="BR97" s="18">
        <v>0</v>
      </c>
      <c r="BS97" s="18">
        <v>0</v>
      </c>
      <c r="BT97" s="11">
        <v>0</v>
      </c>
      <c r="BU97" s="11">
        <v>0</v>
      </c>
      <c r="BV97" s="11">
        <v>0</v>
      </c>
      <c r="BW97" s="33">
        <f>SUM(Table4[[#This Row],[Column29]:[Column31]])</f>
        <v>0</v>
      </c>
      <c r="BX97" s="11">
        <v>0</v>
      </c>
      <c r="BY97" s="11">
        <v>0</v>
      </c>
      <c r="BZ97" s="11">
        <v>0</v>
      </c>
      <c r="CA97" s="11">
        <v>0</v>
      </c>
      <c r="CB97" s="11">
        <v>0</v>
      </c>
      <c r="CC97" s="33">
        <f>SUM(Table4[[#This Row],[Column35]:[Column37]])</f>
        <v>0</v>
      </c>
      <c r="CD97" s="18">
        <v>0</v>
      </c>
      <c r="CE97" s="18">
        <v>0</v>
      </c>
      <c r="CF97" s="11">
        <v>0</v>
      </c>
      <c r="CG97" s="11">
        <v>0</v>
      </c>
      <c r="CH97" s="11">
        <v>0</v>
      </c>
      <c r="CI97" s="33">
        <f>SUM(Table4[[#This Row],[Column38]:[Column40]])</f>
        <v>0</v>
      </c>
      <c r="CJ97" s="18">
        <v>1</v>
      </c>
      <c r="CK97" s="18">
        <v>1</v>
      </c>
      <c r="CL97" s="11">
        <v>0</v>
      </c>
      <c r="CM97" s="11">
        <v>0</v>
      </c>
      <c r="CN97" s="11">
        <v>0</v>
      </c>
      <c r="CO97" s="32">
        <f>SUM(Table4[[#This Row],[Column41]:[Column43]])</f>
        <v>2</v>
      </c>
      <c r="CP97" s="18">
        <v>0</v>
      </c>
      <c r="CQ97" s="18">
        <v>1</v>
      </c>
      <c r="CR97" s="11">
        <v>0</v>
      </c>
      <c r="CS97" s="11">
        <v>0</v>
      </c>
      <c r="CT97" s="11">
        <v>0</v>
      </c>
      <c r="CU97" s="32">
        <f>SUM(Table4[[#This Row],[Column44]:[Column46]])</f>
        <v>1</v>
      </c>
      <c r="CV97" s="18">
        <v>0</v>
      </c>
      <c r="CW97" s="18">
        <v>0</v>
      </c>
      <c r="CX97" s="11">
        <v>0</v>
      </c>
      <c r="CY97" s="11">
        <v>0</v>
      </c>
      <c r="CZ97" s="11">
        <v>0</v>
      </c>
      <c r="DA97" s="32">
        <f>SUM(Table4[[#This Row],[Column47]:[Column49]])</f>
        <v>0</v>
      </c>
    </row>
    <row r="98" spans="1:105" x14ac:dyDescent="0.25">
      <c r="A98" s="1">
        <v>41386</v>
      </c>
      <c r="B98" s="18">
        <v>259</v>
      </c>
      <c r="C98" s="18">
        <v>479</v>
      </c>
      <c r="D98" s="18">
        <v>0</v>
      </c>
      <c r="E98" s="18">
        <v>0</v>
      </c>
      <c r="F98" s="18">
        <v>0</v>
      </c>
      <c r="G98" s="18">
        <f>SUM(Table4[[#This Row],[Column2]:[Column4]])</f>
        <v>738</v>
      </c>
      <c r="H98" s="39">
        <v>66.259803921568604</v>
      </c>
      <c r="I98" s="18">
        <v>4</v>
      </c>
      <c r="J98" s="18">
        <v>0</v>
      </c>
      <c r="K98" s="11">
        <v>0</v>
      </c>
      <c r="L98" s="11">
        <v>0</v>
      </c>
      <c r="M98" s="11">
        <v>0</v>
      </c>
      <c r="N98" s="18">
        <f>SUM(Table4[[#This Row],[Column5]:[Column7]])</f>
        <v>4</v>
      </c>
      <c r="O98" s="39">
        <v>36</v>
      </c>
      <c r="P98" s="18">
        <v>0</v>
      </c>
      <c r="Q98" s="18">
        <v>0</v>
      </c>
      <c r="R98" s="11">
        <v>0</v>
      </c>
      <c r="S98" s="11">
        <v>0</v>
      </c>
      <c r="T98" s="11">
        <v>0</v>
      </c>
      <c r="U98" s="18">
        <f>SUM(Table4[[#This Row],[Column8]:[Column10]])</f>
        <v>0</v>
      </c>
      <c r="V98" s="39" t="s">
        <v>27</v>
      </c>
      <c r="W98" s="18">
        <v>0</v>
      </c>
      <c r="X98" s="18">
        <v>0</v>
      </c>
      <c r="Y98" s="11">
        <v>0</v>
      </c>
      <c r="Z98" s="11">
        <v>0</v>
      </c>
      <c r="AA98" s="11">
        <v>0</v>
      </c>
      <c r="AB98" s="18">
        <f>SUM(Table4[[#This Row],[Column11]:[Column13]])</f>
        <v>0</v>
      </c>
      <c r="AC98" s="39" t="s">
        <v>27</v>
      </c>
      <c r="AD98" s="18">
        <v>1</v>
      </c>
      <c r="AE98" s="18">
        <v>2</v>
      </c>
      <c r="AF98" s="11">
        <v>0</v>
      </c>
      <c r="AG98" s="11">
        <v>0</v>
      </c>
      <c r="AH98" s="11">
        <v>0</v>
      </c>
      <c r="AI98" s="18">
        <f>SUM(Table4[[#This Row],[Column14]:[Column16]])</f>
        <v>3</v>
      </c>
      <c r="AJ98" s="39">
        <v>29</v>
      </c>
      <c r="AK98" s="12">
        <v>2</v>
      </c>
      <c r="AL98" s="12">
        <v>1</v>
      </c>
      <c r="AM98" s="12">
        <v>0</v>
      </c>
      <c r="AN98" s="12">
        <v>0</v>
      </c>
      <c r="AO98" s="12">
        <v>0</v>
      </c>
      <c r="AP98" s="12">
        <f>SUM(Table4[[#This Row],[Column99]:[Column95]])</f>
        <v>3</v>
      </c>
      <c r="AQ98" s="39">
        <v>47.6666666666667</v>
      </c>
      <c r="AR98" s="18">
        <v>0</v>
      </c>
      <c r="AS98" s="11">
        <v>0</v>
      </c>
      <c r="AT98" s="11">
        <v>0</v>
      </c>
      <c r="AU98" s="11">
        <v>0</v>
      </c>
      <c r="AV98" s="11">
        <v>0</v>
      </c>
      <c r="AW98" s="18">
        <f>SUM(Table4[[#This Row],[Column17]:[Column19]])</f>
        <v>0</v>
      </c>
      <c r="AX98" s="39" t="s">
        <v>27</v>
      </c>
      <c r="AY98" s="11">
        <v>0</v>
      </c>
      <c r="AZ98" s="18">
        <v>0</v>
      </c>
      <c r="BA98" s="11">
        <v>0</v>
      </c>
      <c r="BB98" s="11">
        <v>0</v>
      </c>
      <c r="BC98" s="11">
        <v>0</v>
      </c>
      <c r="BD98" s="18">
        <f>SUM(Table4[[#This Row],[Column20]:[Column22]])</f>
        <v>0</v>
      </c>
      <c r="BE98" s="39" t="s">
        <v>27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39">
        <f>SUM(Table4[[#This Row],[Column106]:[Column102]])</f>
        <v>0</v>
      </c>
      <c r="BL98" s="18">
        <v>0</v>
      </c>
      <c r="BM98" s="18">
        <v>0</v>
      </c>
      <c r="BN98" s="11">
        <v>0</v>
      </c>
      <c r="BO98" s="11">
        <v>0</v>
      </c>
      <c r="BP98" s="11">
        <v>0</v>
      </c>
      <c r="BQ98" s="33">
        <f>SUM(Table4[[#This Row],[Column26]:[Column28]])</f>
        <v>0</v>
      </c>
      <c r="BR98" s="18">
        <v>0</v>
      </c>
      <c r="BS98" s="18">
        <v>0</v>
      </c>
      <c r="BT98" s="11">
        <v>0</v>
      </c>
      <c r="BU98" s="11">
        <v>0</v>
      </c>
      <c r="BV98" s="11">
        <v>0</v>
      </c>
      <c r="BW98" s="33">
        <f>SUM(Table4[[#This Row],[Column29]:[Column31]])</f>
        <v>0</v>
      </c>
      <c r="BX98" s="11">
        <v>0</v>
      </c>
      <c r="BY98" s="11">
        <v>0</v>
      </c>
      <c r="BZ98" s="11">
        <v>0</v>
      </c>
      <c r="CA98" s="11">
        <v>0</v>
      </c>
      <c r="CB98" s="11">
        <v>0</v>
      </c>
      <c r="CC98" s="33">
        <f>SUM(Table4[[#This Row],[Column35]:[Column37]])</f>
        <v>0</v>
      </c>
      <c r="CD98" s="18">
        <v>0</v>
      </c>
      <c r="CE98" s="18">
        <v>0</v>
      </c>
      <c r="CF98" s="11">
        <v>0</v>
      </c>
      <c r="CG98" s="11">
        <v>0</v>
      </c>
      <c r="CH98" s="11">
        <v>0</v>
      </c>
      <c r="CI98" s="33">
        <f>SUM(Table4[[#This Row],[Column38]:[Column40]])</f>
        <v>0</v>
      </c>
      <c r="CJ98" s="18">
        <v>1</v>
      </c>
      <c r="CK98" s="18">
        <v>2</v>
      </c>
      <c r="CL98" s="11">
        <v>0</v>
      </c>
      <c r="CM98" s="11">
        <v>0</v>
      </c>
      <c r="CN98" s="11">
        <v>0</v>
      </c>
      <c r="CO98" s="32">
        <f>SUM(Table4[[#This Row],[Column41]:[Column43]])</f>
        <v>3</v>
      </c>
      <c r="CP98" s="18">
        <v>1</v>
      </c>
      <c r="CQ98" s="18">
        <v>1</v>
      </c>
      <c r="CR98" s="11">
        <v>0</v>
      </c>
      <c r="CS98" s="11">
        <v>0</v>
      </c>
      <c r="CT98" s="11">
        <v>0</v>
      </c>
      <c r="CU98" s="32">
        <f>SUM(Table4[[#This Row],[Column44]:[Column46]])</f>
        <v>2</v>
      </c>
      <c r="CV98" s="18">
        <v>0</v>
      </c>
      <c r="CW98" s="18">
        <v>2</v>
      </c>
      <c r="CX98" s="11">
        <v>0</v>
      </c>
      <c r="CY98" s="11">
        <v>0</v>
      </c>
      <c r="CZ98" s="11">
        <v>0</v>
      </c>
      <c r="DA98" s="32">
        <f>SUM(Table4[[#This Row],[Column47]:[Column49]])</f>
        <v>2</v>
      </c>
    </row>
    <row r="99" spans="1:105" x14ac:dyDescent="0.25">
      <c r="A99" s="1">
        <v>41387</v>
      </c>
      <c r="B99" s="18">
        <v>732</v>
      </c>
      <c r="C99" s="18">
        <v>1428</v>
      </c>
      <c r="D99" s="18">
        <v>0</v>
      </c>
      <c r="E99" s="18">
        <v>0</v>
      </c>
      <c r="F99" s="18">
        <v>0</v>
      </c>
      <c r="G99" s="18">
        <f>SUM(Table4[[#This Row],[Column2]:[Column4]])</f>
        <v>2160</v>
      </c>
      <c r="H99" s="39">
        <v>68.038461538461505</v>
      </c>
      <c r="I99" s="18">
        <v>1</v>
      </c>
      <c r="J99" s="18">
        <v>1</v>
      </c>
      <c r="K99" s="11">
        <v>0</v>
      </c>
      <c r="L99" s="11">
        <v>0</v>
      </c>
      <c r="M99" s="11">
        <v>0</v>
      </c>
      <c r="N99" s="18">
        <f>SUM(Table4[[#This Row],[Column5]:[Column7]])</f>
        <v>2</v>
      </c>
      <c r="O99" s="39">
        <v>35.5</v>
      </c>
      <c r="P99" s="18">
        <v>0</v>
      </c>
      <c r="Q99" s="18">
        <v>1</v>
      </c>
      <c r="R99" s="11">
        <v>0</v>
      </c>
      <c r="S99" s="11">
        <v>0</v>
      </c>
      <c r="T99" s="11">
        <v>0</v>
      </c>
      <c r="U99" s="18">
        <f>SUM(Table4[[#This Row],[Column8]:[Column10]])</f>
        <v>1</v>
      </c>
      <c r="V99" s="39">
        <v>92</v>
      </c>
      <c r="W99" s="18">
        <v>0</v>
      </c>
      <c r="X99" s="18">
        <v>0</v>
      </c>
      <c r="Y99" s="11">
        <v>0</v>
      </c>
      <c r="Z99" s="11">
        <v>0</v>
      </c>
      <c r="AA99" s="11">
        <v>0</v>
      </c>
      <c r="AB99" s="18">
        <f>SUM(Table4[[#This Row],[Column11]:[Column13]])</f>
        <v>0</v>
      </c>
      <c r="AC99" s="39" t="s">
        <v>27</v>
      </c>
      <c r="AD99" s="18">
        <v>4</v>
      </c>
      <c r="AE99" s="18">
        <v>1</v>
      </c>
      <c r="AF99" s="11">
        <v>0</v>
      </c>
      <c r="AG99" s="11">
        <v>0</v>
      </c>
      <c r="AH99" s="11">
        <v>0</v>
      </c>
      <c r="AI99" s="18">
        <f>SUM(Table4[[#This Row],[Column14]:[Column16]])</f>
        <v>5</v>
      </c>
      <c r="AJ99" s="39">
        <v>27.4</v>
      </c>
      <c r="AK99" s="12">
        <v>3</v>
      </c>
      <c r="AL99" s="12">
        <v>7</v>
      </c>
      <c r="AM99" s="12">
        <v>0</v>
      </c>
      <c r="AN99" s="12">
        <v>0</v>
      </c>
      <c r="AO99" s="12">
        <v>0</v>
      </c>
      <c r="AP99" s="12">
        <f>SUM(Table4[[#This Row],[Column99]:[Column95]])</f>
        <v>10</v>
      </c>
      <c r="AQ99" s="39">
        <v>46</v>
      </c>
      <c r="AR99" s="18">
        <v>0</v>
      </c>
      <c r="AS99" s="11">
        <v>0</v>
      </c>
      <c r="AT99" s="11">
        <v>0</v>
      </c>
      <c r="AU99" s="11">
        <v>0</v>
      </c>
      <c r="AV99" s="11">
        <v>0</v>
      </c>
      <c r="AW99" s="18">
        <f>SUM(Table4[[#This Row],[Column17]:[Column19]])</f>
        <v>0</v>
      </c>
      <c r="AX99" s="39" t="s">
        <v>27</v>
      </c>
      <c r="AY99" s="11">
        <v>0</v>
      </c>
      <c r="AZ99" s="18">
        <v>0</v>
      </c>
      <c r="BA99" s="11">
        <v>0</v>
      </c>
      <c r="BB99" s="11">
        <v>0</v>
      </c>
      <c r="BC99" s="11">
        <v>0</v>
      </c>
      <c r="BD99" s="18">
        <f>SUM(Table4[[#This Row],[Column20]:[Column22]])</f>
        <v>0</v>
      </c>
      <c r="BE99" s="39" t="s">
        <v>27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39">
        <f>SUM(Table4[[#This Row],[Column106]:[Column102]])</f>
        <v>0</v>
      </c>
      <c r="BL99" s="18">
        <v>0</v>
      </c>
      <c r="BM99" s="18">
        <v>0</v>
      </c>
      <c r="BN99" s="11">
        <v>0</v>
      </c>
      <c r="BO99" s="11">
        <v>0</v>
      </c>
      <c r="BP99" s="11">
        <v>0</v>
      </c>
      <c r="BQ99" s="33">
        <f>SUM(Table4[[#This Row],[Column26]:[Column28]])</f>
        <v>0</v>
      </c>
      <c r="BR99" s="18">
        <v>0</v>
      </c>
      <c r="BS99" s="18">
        <v>0</v>
      </c>
      <c r="BT99" s="11">
        <v>0</v>
      </c>
      <c r="BU99" s="11">
        <v>0</v>
      </c>
      <c r="BV99" s="11">
        <v>0</v>
      </c>
      <c r="BW99" s="33">
        <f>SUM(Table4[[#This Row],[Column29]:[Column31]])</f>
        <v>0</v>
      </c>
      <c r="BX99" s="11">
        <v>0</v>
      </c>
      <c r="BY99" s="11">
        <v>0</v>
      </c>
      <c r="BZ99" s="11">
        <v>0</v>
      </c>
      <c r="CA99" s="11">
        <v>0</v>
      </c>
      <c r="CB99" s="11">
        <v>0</v>
      </c>
      <c r="CC99" s="33">
        <f>SUM(Table4[[#This Row],[Column35]:[Column37]])</f>
        <v>0</v>
      </c>
      <c r="CD99" s="18">
        <v>0</v>
      </c>
      <c r="CE99" s="18">
        <v>0</v>
      </c>
      <c r="CF99" s="11">
        <v>0</v>
      </c>
      <c r="CG99" s="11">
        <v>0</v>
      </c>
      <c r="CH99" s="11">
        <v>0</v>
      </c>
      <c r="CI99" s="33">
        <f>SUM(Table4[[#This Row],[Column38]:[Column40]])</f>
        <v>0</v>
      </c>
      <c r="CJ99" s="18">
        <v>1</v>
      </c>
      <c r="CK99" s="18">
        <v>7</v>
      </c>
      <c r="CL99" s="11">
        <v>0</v>
      </c>
      <c r="CM99" s="11">
        <v>0</v>
      </c>
      <c r="CN99" s="11">
        <v>0</v>
      </c>
      <c r="CO99" s="32">
        <f>SUM(Table4[[#This Row],[Column41]:[Column43]])</f>
        <v>8</v>
      </c>
      <c r="CP99" s="18">
        <v>0</v>
      </c>
      <c r="CQ99" s="18">
        <v>3</v>
      </c>
      <c r="CR99" s="11">
        <v>0</v>
      </c>
      <c r="CS99" s="11">
        <v>0</v>
      </c>
      <c r="CT99" s="11">
        <v>0</v>
      </c>
      <c r="CU99" s="32">
        <f>SUM(Table4[[#This Row],[Column44]:[Column46]])</f>
        <v>3</v>
      </c>
      <c r="CV99" s="18">
        <v>1</v>
      </c>
      <c r="CW99" s="18">
        <v>1</v>
      </c>
      <c r="CX99" s="11">
        <v>0</v>
      </c>
      <c r="CY99" s="11">
        <v>0</v>
      </c>
      <c r="CZ99" s="11">
        <v>0</v>
      </c>
      <c r="DA99" s="32">
        <f>SUM(Table4[[#This Row],[Column47]:[Column49]])</f>
        <v>2</v>
      </c>
    </row>
    <row r="100" spans="1:105" x14ac:dyDescent="0.25">
      <c r="A100" s="1">
        <v>41388</v>
      </c>
      <c r="B100" s="18">
        <v>669</v>
      </c>
      <c r="C100" s="18">
        <v>1310</v>
      </c>
      <c r="D100" s="18">
        <v>0</v>
      </c>
      <c r="E100" s="18">
        <v>0</v>
      </c>
      <c r="F100" s="18">
        <v>0</v>
      </c>
      <c r="G100" s="18">
        <f>SUM(Table4[[#This Row],[Column2]:[Column4]])</f>
        <v>1979</v>
      </c>
      <c r="H100" s="39">
        <v>67.415458937198096</v>
      </c>
      <c r="I100" s="18">
        <v>2</v>
      </c>
      <c r="J100" s="18">
        <v>0</v>
      </c>
      <c r="K100" s="11">
        <v>0</v>
      </c>
      <c r="L100" s="11">
        <v>0</v>
      </c>
      <c r="M100" s="11">
        <v>0</v>
      </c>
      <c r="N100" s="18">
        <f>SUM(Table4[[#This Row],[Column5]:[Column7]])</f>
        <v>2</v>
      </c>
      <c r="O100" s="39">
        <v>36</v>
      </c>
      <c r="P100" s="18">
        <v>1</v>
      </c>
      <c r="Q100" s="18">
        <v>3</v>
      </c>
      <c r="R100" s="11">
        <v>0</v>
      </c>
      <c r="S100" s="11">
        <v>0</v>
      </c>
      <c r="T100" s="11">
        <v>0</v>
      </c>
      <c r="U100" s="18">
        <f>SUM(Table4[[#This Row],[Column8]:[Column10]])</f>
        <v>4</v>
      </c>
      <c r="V100" s="39">
        <v>94.5</v>
      </c>
      <c r="W100" s="18">
        <v>0</v>
      </c>
      <c r="X100" s="18">
        <v>0</v>
      </c>
      <c r="Y100" s="11">
        <v>0</v>
      </c>
      <c r="Z100" s="11">
        <v>0</v>
      </c>
      <c r="AA100" s="11">
        <v>0</v>
      </c>
      <c r="AB100" s="18">
        <f>SUM(Table4[[#This Row],[Column11]:[Column13]])</f>
        <v>0</v>
      </c>
      <c r="AC100" s="39" t="s">
        <v>27</v>
      </c>
      <c r="AD100" s="18">
        <v>3</v>
      </c>
      <c r="AE100" s="18">
        <v>1</v>
      </c>
      <c r="AF100" s="11">
        <v>0</v>
      </c>
      <c r="AG100" s="11">
        <v>0</v>
      </c>
      <c r="AH100" s="11">
        <v>0</v>
      </c>
      <c r="AI100" s="18">
        <f>SUM(Table4[[#This Row],[Column14]:[Column16]])</f>
        <v>4</v>
      </c>
      <c r="AJ100" s="39">
        <v>27.75</v>
      </c>
      <c r="AK100" s="12">
        <v>1</v>
      </c>
      <c r="AL100" s="12">
        <v>1</v>
      </c>
      <c r="AM100" s="12">
        <v>0</v>
      </c>
      <c r="AN100" s="12">
        <v>0</v>
      </c>
      <c r="AO100" s="12">
        <v>0</v>
      </c>
      <c r="AP100" s="12">
        <f>SUM(Table4[[#This Row],[Column99]:[Column95]])</f>
        <v>2</v>
      </c>
      <c r="AQ100" s="39">
        <v>46.5</v>
      </c>
      <c r="AR100" s="18">
        <v>0</v>
      </c>
      <c r="AS100" s="11">
        <v>0</v>
      </c>
      <c r="AT100" s="11">
        <v>0</v>
      </c>
      <c r="AU100" s="11">
        <v>0</v>
      </c>
      <c r="AV100" s="11">
        <v>0</v>
      </c>
      <c r="AW100" s="18">
        <f>SUM(Table4[[#This Row],[Column17]:[Column19]])</f>
        <v>0</v>
      </c>
      <c r="AX100" s="39" t="s">
        <v>27</v>
      </c>
      <c r="AY100" s="11">
        <v>0</v>
      </c>
      <c r="AZ100" s="18">
        <v>0</v>
      </c>
      <c r="BA100" s="11">
        <v>0</v>
      </c>
      <c r="BB100" s="11">
        <v>0</v>
      </c>
      <c r="BC100" s="11">
        <v>0</v>
      </c>
      <c r="BD100" s="18">
        <f>SUM(Table4[[#This Row],[Column20]:[Column22]])</f>
        <v>0</v>
      </c>
      <c r="BE100" s="39" t="s">
        <v>27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39">
        <f>SUM(Table4[[#This Row],[Column106]:[Column102]])</f>
        <v>0</v>
      </c>
      <c r="BL100" s="18">
        <v>0</v>
      </c>
      <c r="BM100" s="18">
        <v>0</v>
      </c>
      <c r="BN100" s="11">
        <v>0</v>
      </c>
      <c r="BO100" s="11">
        <v>0</v>
      </c>
      <c r="BP100" s="11">
        <v>0</v>
      </c>
      <c r="BQ100" s="33">
        <f>SUM(Table4[[#This Row],[Column26]:[Column28]])</f>
        <v>0</v>
      </c>
      <c r="BR100" s="18">
        <v>0</v>
      </c>
      <c r="BS100" s="18">
        <v>0</v>
      </c>
      <c r="BT100" s="11">
        <v>0</v>
      </c>
      <c r="BU100" s="11">
        <v>0</v>
      </c>
      <c r="BV100" s="11">
        <v>0</v>
      </c>
      <c r="BW100" s="33">
        <f>SUM(Table4[[#This Row],[Column29]:[Column31]])</f>
        <v>0</v>
      </c>
      <c r="BX100" s="11">
        <v>0</v>
      </c>
      <c r="BY100" s="11">
        <v>0</v>
      </c>
      <c r="BZ100" s="11">
        <v>0</v>
      </c>
      <c r="CA100" s="11">
        <v>0</v>
      </c>
      <c r="CB100" s="11">
        <v>0</v>
      </c>
      <c r="CC100" s="33">
        <f>SUM(Table4[[#This Row],[Column35]:[Column37]])</f>
        <v>0</v>
      </c>
      <c r="CD100" s="18">
        <v>0</v>
      </c>
      <c r="CE100" s="18">
        <v>0</v>
      </c>
      <c r="CF100" s="11">
        <v>0</v>
      </c>
      <c r="CG100" s="11">
        <v>0</v>
      </c>
      <c r="CH100" s="11">
        <v>0</v>
      </c>
      <c r="CI100" s="33">
        <f>SUM(Table4[[#This Row],[Column38]:[Column40]])</f>
        <v>0</v>
      </c>
      <c r="CJ100" s="18">
        <v>3</v>
      </c>
      <c r="CK100" s="18">
        <v>3</v>
      </c>
      <c r="CL100" s="11">
        <v>0</v>
      </c>
      <c r="CM100" s="11">
        <v>0</v>
      </c>
      <c r="CN100" s="11">
        <v>0</v>
      </c>
      <c r="CO100" s="32">
        <f>SUM(Table4[[#This Row],[Column41]:[Column43]])</f>
        <v>6</v>
      </c>
      <c r="CP100" s="18">
        <v>0</v>
      </c>
      <c r="CQ100" s="18">
        <v>2</v>
      </c>
      <c r="CR100" s="11">
        <v>0</v>
      </c>
      <c r="CS100" s="11">
        <v>0</v>
      </c>
      <c r="CT100" s="11">
        <v>0</v>
      </c>
      <c r="CU100" s="32">
        <f>SUM(Table4[[#This Row],[Column44]:[Column46]])</f>
        <v>2</v>
      </c>
      <c r="CV100" s="18">
        <v>0</v>
      </c>
      <c r="CW100" s="18">
        <v>2</v>
      </c>
      <c r="CX100" s="11">
        <v>0</v>
      </c>
      <c r="CY100" s="11">
        <v>0</v>
      </c>
      <c r="CZ100" s="11">
        <v>0</v>
      </c>
      <c r="DA100" s="32">
        <f>SUM(Table4[[#This Row],[Column47]:[Column49]])</f>
        <v>2</v>
      </c>
    </row>
    <row r="101" spans="1:105" x14ac:dyDescent="0.25">
      <c r="A101" s="1">
        <v>41389</v>
      </c>
      <c r="B101" s="18">
        <v>507</v>
      </c>
      <c r="C101" s="18">
        <v>1027</v>
      </c>
      <c r="D101" s="18">
        <v>0</v>
      </c>
      <c r="E101" s="18">
        <v>0</v>
      </c>
      <c r="F101" s="18">
        <v>0</v>
      </c>
      <c r="G101" s="18">
        <f>SUM(Table4[[#This Row],[Column2]:[Column4]])</f>
        <v>1534</v>
      </c>
      <c r="H101" s="39">
        <v>68.485436893203897</v>
      </c>
      <c r="I101" s="18">
        <v>0</v>
      </c>
      <c r="J101" s="18">
        <v>0</v>
      </c>
      <c r="K101" s="11">
        <v>0</v>
      </c>
      <c r="L101" s="11">
        <v>0</v>
      </c>
      <c r="M101" s="11">
        <v>0</v>
      </c>
      <c r="N101" s="18">
        <f>SUM(Table4[[#This Row],[Column5]:[Column7]])</f>
        <v>0</v>
      </c>
      <c r="O101" s="39" t="s">
        <v>27</v>
      </c>
      <c r="P101" s="18">
        <v>0</v>
      </c>
      <c r="Q101" s="18">
        <v>0</v>
      </c>
      <c r="R101" s="11">
        <v>0</v>
      </c>
      <c r="S101" s="11">
        <v>0</v>
      </c>
      <c r="T101" s="11">
        <v>0</v>
      </c>
      <c r="U101" s="18">
        <f>SUM(Table4[[#This Row],[Column8]:[Column10]])</f>
        <v>0</v>
      </c>
      <c r="V101" s="39" t="s">
        <v>27</v>
      </c>
      <c r="W101" s="18">
        <v>0</v>
      </c>
      <c r="X101" s="18">
        <v>0</v>
      </c>
      <c r="Y101" s="11">
        <v>0</v>
      </c>
      <c r="Z101" s="11">
        <v>0</v>
      </c>
      <c r="AA101" s="11">
        <v>0</v>
      </c>
      <c r="AB101" s="18">
        <f>SUM(Table4[[#This Row],[Column11]:[Column13]])</f>
        <v>0</v>
      </c>
      <c r="AC101" s="39" t="s">
        <v>27</v>
      </c>
      <c r="AD101" s="18">
        <v>1</v>
      </c>
      <c r="AE101" s="18">
        <v>1</v>
      </c>
      <c r="AF101" s="11">
        <v>0</v>
      </c>
      <c r="AG101" s="11">
        <v>0</v>
      </c>
      <c r="AH101" s="11">
        <v>0</v>
      </c>
      <c r="AI101" s="18">
        <f>SUM(Table4[[#This Row],[Column14]:[Column16]])</f>
        <v>2</v>
      </c>
      <c r="AJ101" s="39">
        <v>26.5</v>
      </c>
      <c r="AK101" s="12">
        <v>4</v>
      </c>
      <c r="AL101" s="12">
        <v>3</v>
      </c>
      <c r="AM101" s="12">
        <v>0</v>
      </c>
      <c r="AN101" s="12">
        <v>0</v>
      </c>
      <c r="AO101" s="12">
        <v>0</v>
      </c>
      <c r="AP101" s="12">
        <f>SUM(Table4[[#This Row],[Column99]:[Column95]])</f>
        <v>7</v>
      </c>
      <c r="AQ101" s="39">
        <v>51.142857142857103</v>
      </c>
      <c r="AR101" s="18">
        <v>0</v>
      </c>
      <c r="AS101" s="11">
        <v>0</v>
      </c>
      <c r="AT101" s="11">
        <v>0</v>
      </c>
      <c r="AU101" s="11">
        <v>0</v>
      </c>
      <c r="AV101" s="11">
        <v>0</v>
      </c>
      <c r="AW101" s="18">
        <f>SUM(Table4[[#This Row],[Column17]:[Column19]])</f>
        <v>0</v>
      </c>
      <c r="AX101" s="39" t="s">
        <v>27</v>
      </c>
      <c r="AY101" s="11">
        <v>0</v>
      </c>
      <c r="AZ101" s="18">
        <v>0</v>
      </c>
      <c r="BA101" s="11">
        <v>0</v>
      </c>
      <c r="BB101" s="11">
        <v>0</v>
      </c>
      <c r="BC101" s="11">
        <v>0</v>
      </c>
      <c r="BD101" s="18">
        <f>SUM(Table4[[#This Row],[Column20]:[Column22]])</f>
        <v>0</v>
      </c>
      <c r="BE101" s="39" t="s">
        <v>27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39">
        <f>SUM(Table4[[#This Row],[Column106]:[Column102]])</f>
        <v>0</v>
      </c>
      <c r="BL101" s="18">
        <v>0</v>
      </c>
      <c r="BM101" s="18">
        <v>0</v>
      </c>
      <c r="BN101" s="11">
        <v>0</v>
      </c>
      <c r="BO101" s="11">
        <v>0</v>
      </c>
      <c r="BP101" s="11">
        <v>0</v>
      </c>
      <c r="BQ101" s="33">
        <f>SUM(Table4[[#This Row],[Column26]:[Column28]])</f>
        <v>0</v>
      </c>
      <c r="BR101" s="18">
        <v>0</v>
      </c>
      <c r="BS101" s="18">
        <v>0</v>
      </c>
      <c r="BT101" s="11">
        <v>0</v>
      </c>
      <c r="BU101" s="11">
        <v>0</v>
      </c>
      <c r="BV101" s="11">
        <v>0</v>
      </c>
      <c r="BW101" s="33">
        <f>SUM(Table4[[#This Row],[Column29]:[Column31]])</f>
        <v>0</v>
      </c>
      <c r="BX101" s="11">
        <v>0</v>
      </c>
      <c r="BY101" s="11">
        <v>0</v>
      </c>
      <c r="BZ101" s="11">
        <v>0</v>
      </c>
      <c r="CA101" s="11">
        <v>0</v>
      </c>
      <c r="CB101" s="11">
        <v>0</v>
      </c>
      <c r="CC101" s="33">
        <f>SUM(Table4[[#This Row],[Column35]:[Column37]])</f>
        <v>0</v>
      </c>
      <c r="CD101" s="18">
        <v>0</v>
      </c>
      <c r="CE101" s="18">
        <v>0</v>
      </c>
      <c r="CF101" s="11">
        <v>0</v>
      </c>
      <c r="CG101" s="11">
        <v>0</v>
      </c>
      <c r="CH101" s="11">
        <v>0</v>
      </c>
      <c r="CI101" s="33">
        <f>SUM(Table4[[#This Row],[Column38]:[Column40]])</f>
        <v>0</v>
      </c>
      <c r="CJ101" s="18">
        <v>1</v>
      </c>
      <c r="CK101" s="18">
        <v>3</v>
      </c>
      <c r="CL101" s="11">
        <v>0</v>
      </c>
      <c r="CM101" s="11">
        <v>0</v>
      </c>
      <c r="CN101" s="11">
        <v>0</v>
      </c>
      <c r="CO101" s="32">
        <f>SUM(Table4[[#This Row],[Column41]:[Column43]])</f>
        <v>4</v>
      </c>
      <c r="CP101" s="18">
        <v>0</v>
      </c>
      <c r="CQ101" s="18">
        <v>4</v>
      </c>
      <c r="CR101" s="11">
        <v>0</v>
      </c>
      <c r="CS101" s="11">
        <v>0</v>
      </c>
      <c r="CT101" s="11">
        <v>0</v>
      </c>
      <c r="CU101" s="32">
        <f>SUM(Table4[[#This Row],[Column44]:[Column46]])</f>
        <v>4</v>
      </c>
      <c r="CV101" s="18">
        <v>0</v>
      </c>
      <c r="CW101" s="18">
        <v>0</v>
      </c>
      <c r="CX101" s="11">
        <v>0</v>
      </c>
      <c r="CY101" s="11">
        <v>0</v>
      </c>
      <c r="CZ101" s="11">
        <v>0</v>
      </c>
      <c r="DA101" s="32">
        <f>SUM(Table4[[#This Row],[Column47]:[Column49]])</f>
        <v>0</v>
      </c>
    </row>
    <row r="102" spans="1:105" x14ac:dyDescent="0.25">
      <c r="A102" s="1">
        <v>41390</v>
      </c>
      <c r="B102" s="18">
        <v>445</v>
      </c>
      <c r="C102" s="18">
        <v>995</v>
      </c>
      <c r="D102" s="18">
        <v>0</v>
      </c>
      <c r="E102" s="18">
        <v>0</v>
      </c>
      <c r="F102" s="18">
        <v>0</v>
      </c>
      <c r="G102" s="18">
        <f>SUM(Table4[[#This Row],[Column2]:[Column4]])</f>
        <v>1440</v>
      </c>
      <c r="H102" s="39">
        <v>68.273170731707296</v>
      </c>
      <c r="I102" s="18">
        <v>1</v>
      </c>
      <c r="J102" s="18">
        <v>1</v>
      </c>
      <c r="K102" s="11">
        <v>0</v>
      </c>
      <c r="L102" s="11">
        <v>0</v>
      </c>
      <c r="M102" s="11">
        <v>0</v>
      </c>
      <c r="N102" s="18">
        <f>SUM(Table4[[#This Row],[Column5]:[Column7]])</f>
        <v>2</v>
      </c>
      <c r="O102" s="39">
        <v>36.5</v>
      </c>
      <c r="P102" s="18">
        <v>0</v>
      </c>
      <c r="Q102" s="18">
        <v>0</v>
      </c>
      <c r="R102" s="11">
        <v>0</v>
      </c>
      <c r="S102" s="11">
        <v>0</v>
      </c>
      <c r="T102" s="11">
        <v>0</v>
      </c>
      <c r="U102" s="18">
        <f>SUM(Table4[[#This Row],[Column8]:[Column10]])</f>
        <v>0</v>
      </c>
      <c r="V102" s="39" t="s">
        <v>27</v>
      </c>
      <c r="W102" s="18">
        <v>0</v>
      </c>
      <c r="X102" s="18">
        <v>0</v>
      </c>
      <c r="Y102" s="11">
        <v>0</v>
      </c>
      <c r="Z102" s="11">
        <v>0</v>
      </c>
      <c r="AA102" s="11">
        <v>0</v>
      </c>
      <c r="AB102" s="18">
        <f>SUM(Table4[[#This Row],[Column11]:[Column13]])</f>
        <v>0</v>
      </c>
      <c r="AC102" s="39" t="s">
        <v>27</v>
      </c>
      <c r="AD102" s="18">
        <v>1</v>
      </c>
      <c r="AE102" s="18">
        <v>1</v>
      </c>
      <c r="AF102" s="11">
        <v>0</v>
      </c>
      <c r="AG102" s="11">
        <v>0</v>
      </c>
      <c r="AH102" s="11">
        <v>0</v>
      </c>
      <c r="AI102" s="18">
        <f>SUM(Table4[[#This Row],[Column14]:[Column16]])</f>
        <v>2</v>
      </c>
      <c r="AJ102" s="39">
        <v>34.5</v>
      </c>
      <c r="AK102" s="12">
        <v>2</v>
      </c>
      <c r="AL102" s="12">
        <v>3</v>
      </c>
      <c r="AM102" s="12">
        <v>0</v>
      </c>
      <c r="AN102" s="12">
        <v>0</v>
      </c>
      <c r="AO102" s="12">
        <v>0</v>
      </c>
      <c r="AP102" s="12">
        <f>SUM(Table4[[#This Row],[Column99]:[Column95]])</f>
        <v>5</v>
      </c>
      <c r="AQ102" s="39">
        <v>49</v>
      </c>
      <c r="AR102" s="18">
        <v>0</v>
      </c>
      <c r="AS102" s="11">
        <v>0</v>
      </c>
      <c r="AT102" s="11">
        <v>0</v>
      </c>
      <c r="AU102" s="11">
        <v>0</v>
      </c>
      <c r="AV102" s="11">
        <v>0</v>
      </c>
      <c r="AW102" s="18">
        <f>SUM(Table4[[#This Row],[Column17]:[Column19]])</f>
        <v>0</v>
      </c>
      <c r="AX102" s="39" t="s">
        <v>27</v>
      </c>
      <c r="AY102" s="11">
        <v>0</v>
      </c>
      <c r="AZ102" s="18">
        <v>1</v>
      </c>
      <c r="BA102" s="11">
        <v>0</v>
      </c>
      <c r="BB102" s="11">
        <v>0</v>
      </c>
      <c r="BC102" s="11">
        <v>0</v>
      </c>
      <c r="BD102" s="18">
        <f>SUM(Table4[[#This Row],[Column20]:[Column22]])</f>
        <v>1</v>
      </c>
      <c r="BE102" s="39">
        <v>340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39">
        <f>SUM(Table4[[#This Row],[Column106]:[Column102]])</f>
        <v>0</v>
      </c>
      <c r="BL102" s="18">
        <v>0</v>
      </c>
      <c r="BM102" s="18">
        <v>0</v>
      </c>
      <c r="BN102" s="11">
        <v>0</v>
      </c>
      <c r="BO102" s="11">
        <v>0</v>
      </c>
      <c r="BP102" s="11">
        <v>0</v>
      </c>
      <c r="BQ102" s="33">
        <f>SUM(Table4[[#This Row],[Column26]:[Column28]])</f>
        <v>0</v>
      </c>
      <c r="BR102" s="18">
        <v>0</v>
      </c>
      <c r="BS102" s="18">
        <v>0</v>
      </c>
      <c r="BT102" s="11">
        <v>0</v>
      </c>
      <c r="BU102" s="11">
        <v>0</v>
      </c>
      <c r="BV102" s="11">
        <v>0</v>
      </c>
      <c r="BW102" s="33">
        <f>SUM(Table4[[#This Row],[Column29]:[Column31]])</f>
        <v>0</v>
      </c>
      <c r="BX102" s="11">
        <v>0</v>
      </c>
      <c r="BY102" s="11">
        <v>0</v>
      </c>
      <c r="BZ102" s="11">
        <v>0</v>
      </c>
      <c r="CA102" s="11">
        <v>0</v>
      </c>
      <c r="CB102" s="11">
        <v>0</v>
      </c>
      <c r="CC102" s="33">
        <f>SUM(Table4[[#This Row],[Column35]:[Column37]])</f>
        <v>0</v>
      </c>
      <c r="CD102" s="18">
        <v>1</v>
      </c>
      <c r="CE102" s="18">
        <v>0</v>
      </c>
      <c r="CF102" s="11">
        <v>0</v>
      </c>
      <c r="CG102" s="11">
        <v>0</v>
      </c>
      <c r="CH102" s="11">
        <v>0</v>
      </c>
      <c r="CI102" s="33">
        <f>SUM(Table4[[#This Row],[Column38]:[Column40]])</f>
        <v>1</v>
      </c>
      <c r="CJ102" s="18">
        <v>6</v>
      </c>
      <c r="CK102" s="18">
        <v>8</v>
      </c>
      <c r="CL102" s="11">
        <v>0</v>
      </c>
      <c r="CM102" s="11">
        <v>0</v>
      </c>
      <c r="CN102" s="11">
        <v>0</v>
      </c>
      <c r="CO102" s="32">
        <f>SUM(Table4[[#This Row],[Column41]:[Column43]])</f>
        <v>14</v>
      </c>
      <c r="CP102" s="18">
        <v>0</v>
      </c>
      <c r="CQ102" s="18">
        <v>4</v>
      </c>
      <c r="CR102" s="11">
        <v>0</v>
      </c>
      <c r="CS102" s="11">
        <v>0</v>
      </c>
      <c r="CT102" s="11">
        <v>0</v>
      </c>
      <c r="CU102" s="32">
        <f>SUM(Table4[[#This Row],[Column44]:[Column46]])</f>
        <v>4</v>
      </c>
      <c r="CV102" s="18">
        <v>0</v>
      </c>
      <c r="CW102" s="18">
        <v>0</v>
      </c>
      <c r="CX102" s="11">
        <v>0</v>
      </c>
      <c r="CY102" s="11">
        <v>0</v>
      </c>
      <c r="CZ102" s="11">
        <v>0</v>
      </c>
      <c r="DA102" s="32">
        <f>SUM(Table4[[#This Row],[Column47]:[Column49]])</f>
        <v>0</v>
      </c>
    </row>
    <row r="103" spans="1:105" x14ac:dyDescent="0.25">
      <c r="A103" s="1">
        <v>41391</v>
      </c>
      <c r="B103" s="18">
        <v>247</v>
      </c>
      <c r="C103" s="18">
        <v>537</v>
      </c>
      <c r="D103" s="18">
        <v>0</v>
      </c>
      <c r="E103" s="18">
        <v>0</v>
      </c>
      <c r="F103" s="18">
        <v>0</v>
      </c>
      <c r="G103" s="18">
        <f>SUM(Table4[[#This Row],[Column2]:[Column4]])</f>
        <v>784</v>
      </c>
      <c r="H103" s="39">
        <v>68.784999999999997</v>
      </c>
      <c r="I103" s="18">
        <v>0</v>
      </c>
      <c r="J103" s="18">
        <v>0</v>
      </c>
      <c r="K103" s="11">
        <v>0</v>
      </c>
      <c r="L103" s="11">
        <v>0</v>
      </c>
      <c r="M103" s="11">
        <v>0</v>
      </c>
      <c r="N103" s="18">
        <f>SUM(Table4[[#This Row],[Column5]:[Column7]])</f>
        <v>0</v>
      </c>
      <c r="O103" s="39" t="s">
        <v>27</v>
      </c>
      <c r="P103" s="18">
        <v>0</v>
      </c>
      <c r="Q103" s="18">
        <v>0</v>
      </c>
      <c r="R103" s="11">
        <v>0</v>
      </c>
      <c r="S103" s="11">
        <v>0</v>
      </c>
      <c r="T103" s="11">
        <v>0</v>
      </c>
      <c r="U103" s="18">
        <f>SUM(Table4[[#This Row],[Column8]:[Column10]])</f>
        <v>0</v>
      </c>
      <c r="V103" s="39" t="s">
        <v>27</v>
      </c>
      <c r="W103" s="18">
        <v>0</v>
      </c>
      <c r="X103" s="18">
        <v>0</v>
      </c>
      <c r="Y103" s="11">
        <v>0</v>
      </c>
      <c r="Z103" s="11">
        <v>0</v>
      </c>
      <c r="AA103" s="11">
        <v>0</v>
      </c>
      <c r="AB103" s="18">
        <f>SUM(Table4[[#This Row],[Column11]:[Column13]])</f>
        <v>0</v>
      </c>
      <c r="AC103" s="39" t="s">
        <v>27</v>
      </c>
      <c r="AD103" s="18">
        <v>1</v>
      </c>
      <c r="AE103" s="18">
        <v>0</v>
      </c>
      <c r="AF103" s="11">
        <v>0</v>
      </c>
      <c r="AG103" s="11">
        <v>0</v>
      </c>
      <c r="AH103" s="11">
        <v>0</v>
      </c>
      <c r="AI103" s="18">
        <f>SUM(Table4[[#This Row],[Column14]:[Column16]])</f>
        <v>1</v>
      </c>
      <c r="AJ103" s="39">
        <v>27</v>
      </c>
      <c r="AK103" s="12">
        <v>4</v>
      </c>
      <c r="AL103" s="12">
        <v>2</v>
      </c>
      <c r="AM103" s="12">
        <v>0</v>
      </c>
      <c r="AN103" s="12">
        <v>0</v>
      </c>
      <c r="AO103" s="12">
        <v>0</v>
      </c>
      <c r="AP103" s="12">
        <f>SUM(Table4[[#This Row],[Column99]:[Column95]])</f>
        <v>6</v>
      </c>
      <c r="AQ103" s="39">
        <v>53</v>
      </c>
      <c r="AR103" s="18">
        <v>0</v>
      </c>
      <c r="AS103" s="11">
        <v>0</v>
      </c>
      <c r="AT103" s="11">
        <v>0</v>
      </c>
      <c r="AU103" s="11">
        <v>0</v>
      </c>
      <c r="AV103" s="11">
        <v>0</v>
      </c>
      <c r="AW103" s="18">
        <f>SUM(Table4[[#This Row],[Column17]:[Column19]])</f>
        <v>0</v>
      </c>
      <c r="AX103" s="39" t="s">
        <v>27</v>
      </c>
      <c r="AY103" s="11">
        <v>0</v>
      </c>
      <c r="AZ103" s="18">
        <v>0</v>
      </c>
      <c r="BA103" s="11">
        <v>0</v>
      </c>
      <c r="BB103" s="11">
        <v>0</v>
      </c>
      <c r="BC103" s="11">
        <v>0</v>
      </c>
      <c r="BD103" s="18">
        <f>SUM(Table4[[#This Row],[Column20]:[Column22]])</f>
        <v>0</v>
      </c>
      <c r="BE103" s="39" t="s">
        <v>27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39">
        <f>SUM(Table4[[#This Row],[Column106]:[Column102]])</f>
        <v>0</v>
      </c>
      <c r="BL103" s="18">
        <v>0</v>
      </c>
      <c r="BM103" s="18">
        <v>0</v>
      </c>
      <c r="BN103" s="11">
        <v>0</v>
      </c>
      <c r="BO103" s="11">
        <v>0</v>
      </c>
      <c r="BP103" s="11">
        <v>0</v>
      </c>
      <c r="BQ103" s="33">
        <f>SUM(Table4[[#This Row],[Column26]:[Column28]])</f>
        <v>0</v>
      </c>
      <c r="BR103" s="18">
        <v>0</v>
      </c>
      <c r="BS103" s="18">
        <v>0</v>
      </c>
      <c r="BT103" s="11">
        <v>0</v>
      </c>
      <c r="BU103" s="11">
        <v>0</v>
      </c>
      <c r="BV103" s="11">
        <v>0</v>
      </c>
      <c r="BW103" s="33">
        <f>SUM(Table4[[#This Row],[Column29]:[Column31]])</f>
        <v>0</v>
      </c>
      <c r="BX103" s="11">
        <v>0</v>
      </c>
      <c r="BY103" s="11">
        <v>0</v>
      </c>
      <c r="BZ103" s="11">
        <v>0</v>
      </c>
      <c r="CA103" s="11">
        <v>0</v>
      </c>
      <c r="CB103" s="11">
        <v>0</v>
      </c>
      <c r="CC103" s="33">
        <f>SUM(Table4[[#This Row],[Column35]:[Column37]])</f>
        <v>0</v>
      </c>
      <c r="CD103" s="18">
        <v>0</v>
      </c>
      <c r="CE103" s="18">
        <v>0</v>
      </c>
      <c r="CF103" s="11">
        <v>0</v>
      </c>
      <c r="CG103" s="11">
        <v>0</v>
      </c>
      <c r="CH103" s="11">
        <v>0</v>
      </c>
      <c r="CI103" s="33">
        <f>SUM(Table4[[#This Row],[Column38]:[Column40]])</f>
        <v>0</v>
      </c>
      <c r="CJ103" s="18">
        <v>3</v>
      </c>
      <c r="CK103" s="18">
        <v>3</v>
      </c>
      <c r="CL103" s="11">
        <v>0</v>
      </c>
      <c r="CM103" s="11">
        <v>0</v>
      </c>
      <c r="CN103" s="11">
        <v>0</v>
      </c>
      <c r="CO103" s="32">
        <f>SUM(Table4[[#This Row],[Column41]:[Column43]])</f>
        <v>6</v>
      </c>
      <c r="CP103" s="18">
        <v>0</v>
      </c>
      <c r="CQ103" s="18">
        <v>1</v>
      </c>
      <c r="CR103" s="11">
        <v>0</v>
      </c>
      <c r="CS103" s="11">
        <v>0</v>
      </c>
      <c r="CT103" s="11">
        <v>0</v>
      </c>
      <c r="CU103" s="32">
        <f>SUM(Table4[[#This Row],[Column44]:[Column46]])</f>
        <v>1</v>
      </c>
      <c r="CV103" s="18">
        <v>1</v>
      </c>
      <c r="CW103" s="18">
        <v>3</v>
      </c>
      <c r="CX103" s="11">
        <v>0</v>
      </c>
      <c r="CY103" s="11">
        <v>0</v>
      </c>
      <c r="CZ103" s="11">
        <v>0</v>
      </c>
      <c r="DA103" s="32">
        <f>SUM(Table4[[#This Row],[Column47]:[Column49]])</f>
        <v>4</v>
      </c>
    </row>
    <row r="104" spans="1:105" x14ac:dyDescent="0.25">
      <c r="A104" s="1">
        <v>41392</v>
      </c>
      <c r="B104" s="18">
        <v>129</v>
      </c>
      <c r="C104" s="18">
        <v>451</v>
      </c>
      <c r="D104" s="18">
        <v>0</v>
      </c>
      <c r="E104" s="18">
        <v>0</v>
      </c>
      <c r="F104" s="18">
        <v>0</v>
      </c>
      <c r="G104" s="18">
        <f>SUM(Table4[[#This Row],[Column2]:[Column4]])</f>
        <v>580</v>
      </c>
      <c r="H104" s="39">
        <v>66.601990049751194</v>
      </c>
      <c r="I104" s="18">
        <v>0</v>
      </c>
      <c r="J104" s="18">
        <v>1</v>
      </c>
      <c r="K104" s="11">
        <v>0</v>
      </c>
      <c r="L104" s="11">
        <v>0</v>
      </c>
      <c r="M104" s="11">
        <v>0</v>
      </c>
      <c r="N104" s="18">
        <f>SUM(Table4[[#This Row],[Column5]:[Column7]])</f>
        <v>1</v>
      </c>
      <c r="O104" s="39">
        <v>35</v>
      </c>
      <c r="P104" s="18">
        <v>0</v>
      </c>
      <c r="Q104" s="18">
        <v>0</v>
      </c>
      <c r="R104" s="11">
        <v>0</v>
      </c>
      <c r="S104" s="11">
        <v>0</v>
      </c>
      <c r="T104" s="11">
        <v>0</v>
      </c>
      <c r="U104" s="18">
        <f>SUM(Table4[[#This Row],[Column8]:[Column10]])</f>
        <v>0</v>
      </c>
      <c r="V104" s="39" t="s">
        <v>27</v>
      </c>
      <c r="W104" s="18">
        <v>0</v>
      </c>
      <c r="X104" s="18">
        <v>0</v>
      </c>
      <c r="Y104" s="11">
        <v>0</v>
      </c>
      <c r="Z104" s="11">
        <v>0</v>
      </c>
      <c r="AA104" s="11">
        <v>0</v>
      </c>
      <c r="AB104" s="18">
        <f>SUM(Table4[[#This Row],[Column11]:[Column13]])</f>
        <v>0</v>
      </c>
      <c r="AC104" s="39" t="s">
        <v>27</v>
      </c>
      <c r="AD104" s="18">
        <v>0</v>
      </c>
      <c r="AE104" s="18">
        <v>0</v>
      </c>
      <c r="AF104" s="11">
        <v>0</v>
      </c>
      <c r="AG104" s="11">
        <v>0</v>
      </c>
      <c r="AH104" s="11">
        <v>0</v>
      </c>
      <c r="AI104" s="18">
        <f>SUM(Table4[[#This Row],[Column14]:[Column16]])</f>
        <v>0</v>
      </c>
      <c r="AJ104" s="39" t="s">
        <v>27</v>
      </c>
      <c r="AK104" s="12">
        <v>1</v>
      </c>
      <c r="AL104" s="12">
        <v>7</v>
      </c>
      <c r="AM104" s="12">
        <v>0</v>
      </c>
      <c r="AN104" s="12">
        <v>0</v>
      </c>
      <c r="AO104" s="12">
        <v>0</v>
      </c>
      <c r="AP104" s="12">
        <f>SUM(Table4[[#This Row],[Column99]:[Column95]])</f>
        <v>8</v>
      </c>
      <c r="AQ104" s="39">
        <v>51.125</v>
      </c>
      <c r="AR104" s="18">
        <v>0</v>
      </c>
      <c r="AS104" s="11">
        <v>0</v>
      </c>
      <c r="AT104" s="11">
        <v>0</v>
      </c>
      <c r="AU104" s="11">
        <v>0</v>
      </c>
      <c r="AV104" s="11">
        <v>0</v>
      </c>
      <c r="AW104" s="18">
        <f>SUM(Table4[[#This Row],[Column17]:[Column19]])</f>
        <v>0</v>
      </c>
      <c r="AX104" s="39" t="s">
        <v>27</v>
      </c>
      <c r="AY104" s="11">
        <v>0</v>
      </c>
      <c r="AZ104" s="18">
        <v>0</v>
      </c>
      <c r="BA104" s="11">
        <v>0</v>
      </c>
      <c r="BB104" s="11">
        <v>0</v>
      </c>
      <c r="BC104" s="11">
        <v>0</v>
      </c>
      <c r="BD104" s="18">
        <f>SUM(Table4[[#This Row],[Column20]:[Column22]])</f>
        <v>0</v>
      </c>
      <c r="BE104" s="39" t="s">
        <v>27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39">
        <f>SUM(Table4[[#This Row],[Column106]:[Column102]])</f>
        <v>0</v>
      </c>
      <c r="BL104" s="18">
        <v>0</v>
      </c>
      <c r="BM104" s="18">
        <v>0</v>
      </c>
      <c r="BN104" s="11">
        <v>0</v>
      </c>
      <c r="BO104" s="11">
        <v>0</v>
      </c>
      <c r="BP104" s="11">
        <v>0</v>
      </c>
      <c r="BQ104" s="33">
        <f>SUM(Table4[[#This Row],[Column26]:[Column28]])</f>
        <v>0</v>
      </c>
      <c r="BR104" s="18">
        <v>0</v>
      </c>
      <c r="BS104" s="18">
        <v>0</v>
      </c>
      <c r="BT104" s="11">
        <v>0</v>
      </c>
      <c r="BU104" s="11">
        <v>0</v>
      </c>
      <c r="BV104" s="11">
        <v>0</v>
      </c>
      <c r="BW104" s="33">
        <f>SUM(Table4[[#This Row],[Column29]:[Column31]])</f>
        <v>0</v>
      </c>
      <c r="BX104" s="11">
        <v>0</v>
      </c>
      <c r="BY104" s="11">
        <v>0</v>
      </c>
      <c r="BZ104" s="11">
        <v>0</v>
      </c>
      <c r="CA104" s="11">
        <v>0</v>
      </c>
      <c r="CB104" s="11">
        <v>0</v>
      </c>
      <c r="CC104" s="33">
        <f>SUM(Table4[[#This Row],[Column35]:[Column37]])</f>
        <v>0</v>
      </c>
      <c r="CD104" s="18">
        <v>0</v>
      </c>
      <c r="CE104" s="18">
        <v>0</v>
      </c>
      <c r="CF104" s="11">
        <v>0</v>
      </c>
      <c r="CG104" s="11">
        <v>0</v>
      </c>
      <c r="CH104" s="11">
        <v>0</v>
      </c>
      <c r="CI104" s="33">
        <f>SUM(Table4[[#This Row],[Column38]:[Column40]])</f>
        <v>0</v>
      </c>
      <c r="CJ104" s="18">
        <v>3</v>
      </c>
      <c r="CK104" s="18">
        <v>8</v>
      </c>
      <c r="CL104" s="11">
        <v>0</v>
      </c>
      <c r="CM104" s="11">
        <v>0</v>
      </c>
      <c r="CN104" s="11">
        <v>0</v>
      </c>
      <c r="CO104" s="32">
        <f>SUM(Table4[[#This Row],[Column41]:[Column43]])</f>
        <v>11</v>
      </c>
      <c r="CP104" s="18">
        <v>1</v>
      </c>
      <c r="CQ104" s="18">
        <v>7</v>
      </c>
      <c r="CR104" s="11">
        <v>0</v>
      </c>
      <c r="CS104" s="11">
        <v>0</v>
      </c>
      <c r="CT104" s="11">
        <v>0</v>
      </c>
      <c r="CU104" s="32">
        <f>SUM(Table4[[#This Row],[Column44]:[Column46]])</f>
        <v>8</v>
      </c>
      <c r="CV104" s="18">
        <v>0</v>
      </c>
      <c r="CW104" s="18">
        <v>0</v>
      </c>
      <c r="CX104" s="11">
        <v>0</v>
      </c>
      <c r="CY104" s="11">
        <v>0</v>
      </c>
      <c r="CZ104" s="11">
        <v>0</v>
      </c>
      <c r="DA104" s="32">
        <f>SUM(Table4[[#This Row],[Column47]:[Column49]])</f>
        <v>0</v>
      </c>
    </row>
    <row r="105" spans="1:105" x14ac:dyDescent="0.25">
      <c r="A105" s="1">
        <v>41393</v>
      </c>
      <c r="B105" s="18">
        <v>97</v>
      </c>
      <c r="C105" s="18">
        <v>208</v>
      </c>
      <c r="D105" s="18">
        <v>0</v>
      </c>
      <c r="E105" s="18">
        <v>0</v>
      </c>
      <c r="F105" s="18">
        <v>0</v>
      </c>
      <c r="G105" s="18">
        <f>SUM(Table4[[#This Row],[Column2]:[Column4]])</f>
        <v>305</v>
      </c>
      <c r="H105" s="39">
        <v>67.451282051282007</v>
      </c>
      <c r="I105" s="18">
        <v>0</v>
      </c>
      <c r="J105" s="18">
        <v>0</v>
      </c>
      <c r="K105" s="11">
        <v>0</v>
      </c>
      <c r="L105" s="11">
        <v>0</v>
      </c>
      <c r="M105" s="11">
        <v>0</v>
      </c>
      <c r="N105" s="18">
        <f>SUM(Table4[[#This Row],[Column5]:[Column7]])</f>
        <v>0</v>
      </c>
      <c r="O105" s="39" t="s">
        <v>27</v>
      </c>
      <c r="P105" s="18">
        <v>0</v>
      </c>
      <c r="Q105" s="18">
        <v>0</v>
      </c>
      <c r="R105" s="11">
        <v>0</v>
      </c>
      <c r="S105" s="11">
        <v>0</v>
      </c>
      <c r="T105" s="11">
        <v>0</v>
      </c>
      <c r="U105" s="18">
        <f>SUM(Table4[[#This Row],[Column8]:[Column10]])</f>
        <v>0</v>
      </c>
      <c r="V105" s="39" t="s">
        <v>27</v>
      </c>
      <c r="W105" s="18">
        <v>0</v>
      </c>
      <c r="X105" s="18">
        <v>0</v>
      </c>
      <c r="Y105" s="11">
        <v>0</v>
      </c>
      <c r="Z105" s="11">
        <v>0</v>
      </c>
      <c r="AA105" s="11">
        <v>0</v>
      </c>
      <c r="AB105" s="18">
        <f>SUM(Table4[[#This Row],[Column11]:[Column13]])</f>
        <v>0</v>
      </c>
      <c r="AC105" s="39" t="s">
        <v>27</v>
      </c>
      <c r="AD105" s="18">
        <v>1</v>
      </c>
      <c r="AE105" s="18">
        <v>0</v>
      </c>
      <c r="AF105" s="11">
        <v>0</v>
      </c>
      <c r="AG105" s="11">
        <v>0</v>
      </c>
      <c r="AH105" s="11">
        <v>0</v>
      </c>
      <c r="AI105" s="18">
        <f>SUM(Table4[[#This Row],[Column14]:[Column16]])</f>
        <v>1</v>
      </c>
      <c r="AJ105" s="39">
        <v>37</v>
      </c>
      <c r="AK105" s="12">
        <v>11</v>
      </c>
      <c r="AL105" s="12">
        <v>4</v>
      </c>
      <c r="AM105" s="12">
        <v>0</v>
      </c>
      <c r="AN105" s="12">
        <v>0</v>
      </c>
      <c r="AO105" s="12">
        <v>0</v>
      </c>
      <c r="AP105" s="12">
        <f>SUM(Table4[[#This Row],[Column99]:[Column95]])</f>
        <v>15</v>
      </c>
      <c r="AQ105" s="39">
        <v>53.133333333333297</v>
      </c>
      <c r="AR105" s="18">
        <v>0</v>
      </c>
      <c r="AS105" s="11">
        <v>0</v>
      </c>
      <c r="AT105" s="11">
        <v>0</v>
      </c>
      <c r="AU105" s="11">
        <v>0</v>
      </c>
      <c r="AV105" s="11">
        <v>0</v>
      </c>
      <c r="AW105" s="18">
        <f>SUM(Table4[[#This Row],[Column17]:[Column19]])</f>
        <v>0</v>
      </c>
      <c r="AX105" s="39" t="s">
        <v>27</v>
      </c>
      <c r="AY105" s="11">
        <v>0</v>
      </c>
      <c r="AZ105" s="18">
        <v>0</v>
      </c>
      <c r="BA105" s="11">
        <v>0</v>
      </c>
      <c r="BB105" s="11">
        <v>0</v>
      </c>
      <c r="BC105" s="11">
        <v>0</v>
      </c>
      <c r="BD105" s="18">
        <f>SUM(Table4[[#This Row],[Column20]:[Column22]])</f>
        <v>0</v>
      </c>
      <c r="BE105" s="39" t="s">
        <v>27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39">
        <f>SUM(Table4[[#This Row],[Column106]:[Column102]])</f>
        <v>0</v>
      </c>
      <c r="BL105" s="18">
        <v>0</v>
      </c>
      <c r="BM105" s="18">
        <v>0</v>
      </c>
      <c r="BN105" s="11">
        <v>0</v>
      </c>
      <c r="BO105" s="11">
        <v>0</v>
      </c>
      <c r="BP105" s="11">
        <v>0</v>
      </c>
      <c r="BQ105" s="33">
        <f>SUM(Table4[[#This Row],[Column26]:[Column28]])</f>
        <v>0</v>
      </c>
      <c r="BR105" s="18">
        <v>0</v>
      </c>
      <c r="BS105" s="18">
        <v>0</v>
      </c>
      <c r="BT105" s="11">
        <v>0</v>
      </c>
      <c r="BU105" s="11">
        <v>0</v>
      </c>
      <c r="BV105" s="11">
        <v>0</v>
      </c>
      <c r="BW105" s="33">
        <f>SUM(Table4[[#This Row],[Column29]:[Column31]])</f>
        <v>0</v>
      </c>
      <c r="BX105" s="11">
        <v>0</v>
      </c>
      <c r="BY105" s="11">
        <v>0</v>
      </c>
      <c r="BZ105" s="11">
        <v>0</v>
      </c>
      <c r="CA105" s="11">
        <v>0</v>
      </c>
      <c r="CB105" s="11">
        <v>0</v>
      </c>
      <c r="CC105" s="33">
        <f>SUM(Table4[[#This Row],[Column35]:[Column37]])</f>
        <v>0</v>
      </c>
      <c r="CD105" s="18">
        <v>0</v>
      </c>
      <c r="CE105" s="18">
        <v>0</v>
      </c>
      <c r="CF105" s="11">
        <v>0</v>
      </c>
      <c r="CG105" s="11">
        <v>0</v>
      </c>
      <c r="CH105" s="11">
        <v>0</v>
      </c>
      <c r="CI105" s="33">
        <f>SUM(Table4[[#This Row],[Column38]:[Column40]])</f>
        <v>0</v>
      </c>
      <c r="CJ105" s="18">
        <v>3</v>
      </c>
      <c r="CK105" s="18">
        <v>9</v>
      </c>
      <c r="CL105" s="11">
        <v>0</v>
      </c>
      <c r="CM105" s="11">
        <v>0</v>
      </c>
      <c r="CN105" s="11">
        <v>0</v>
      </c>
      <c r="CO105" s="32">
        <f>SUM(Table4[[#This Row],[Column41]:[Column43]])</f>
        <v>12</v>
      </c>
      <c r="CP105" s="18">
        <v>1</v>
      </c>
      <c r="CQ105" s="18">
        <v>2</v>
      </c>
      <c r="CR105" s="11">
        <v>0</v>
      </c>
      <c r="CS105" s="11">
        <v>0</v>
      </c>
      <c r="CT105" s="11">
        <v>0</v>
      </c>
      <c r="CU105" s="32">
        <f>SUM(Table4[[#This Row],[Column44]:[Column46]])</f>
        <v>3</v>
      </c>
      <c r="CV105" s="18">
        <v>0</v>
      </c>
      <c r="CW105" s="18">
        <v>3</v>
      </c>
      <c r="CX105" s="11">
        <v>0</v>
      </c>
      <c r="CY105" s="11">
        <v>0</v>
      </c>
      <c r="CZ105" s="11">
        <v>0</v>
      </c>
      <c r="DA105" s="32">
        <f>SUM(Table4[[#This Row],[Column47]:[Column49]])</f>
        <v>3</v>
      </c>
    </row>
    <row r="106" spans="1:105" x14ac:dyDescent="0.25">
      <c r="A106" s="1">
        <v>41394</v>
      </c>
      <c r="B106" s="18">
        <v>143</v>
      </c>
      <c r="C106" s="18">
        <v>246</v>
      </c>
      <c r="D106" s="18">
        <v>0</v>
      </c>
      <c r="E106" s="18">
        <v>0</v>
      </c>
      <c r="F106" s="18">
        <v>0</v>
      </c>
      <c r="G106" s="18">
        <f>SUM(Table4[[#This Row],[Column2]:[Column4]])</f>
        <v>389</v>
      </c>
      <c r="H106" s="39">
        <v>69.527363184079604</v>
      </c>
      <c r="I106" s="18">
        <v>1</v>
      </c>
      <c r="J106" s="18">
        <v>0</v>
      </c>
      <c r="K106" s="11">
        <v>0</v>
      </c>
      <c r="L106" s="11">
        <v>0</v>
      </c>
      <c r="M106" s="11">
        <v>0</v>
      </c>
      <c r="N106" s="18">
        <f>SUM(Table4[[#This Row],[Column5]:[Column7]])</f>
        <v>1</v>
      </c>
      <c r="O106" s="39">
        <v>36</v>
      </c>
      <c r="P106" s="18">
        <v>0</v>
      </c>
      <c r="Q106" s="18">
        <v>0</v>
      </c>
      <c r="R106" s="11">
        <v>0</v>
      </c>
      <c r="S106" s="11">
        <v>0</v>
      </c>
      <c r="T106" s="11">
        <v>0</v>
      </c>
      <c r="U106" s="18">
        <f>SUM(Table4[[#This Row],[Column8]:[Column10]])</f>
        <v>0</v>
      </c>
      <c r="V106" s="39" t="s">
        <v>27</v>
      </c>
      <c r="W106" s="18">
        <v>0</v>
      </c>
      <c r="X106" s="18">
        <v>0</v>
      </c>
      <c r="Y106" s="11">
        <v>0</v>
      </c>
      <c r="Z106" s="11">
        <v>0</v>
      </c>
      <c r="AA106" s="11">
        <v>0</v>
      </c>
      <c r="AB106" s="18">
        <f>SUM(Table4[[#This Row],[Column11]:[Column13]])</f>
        <v>0</v>
      </c>
      <c r="AC106" s="39" t="s">
        <v>27</v>
      </c>
      <c r="AD106" s="18">
        <v>0</v>
      </c>
      <c r="AE106" s="18">
        <v>1</v>
      </c>
      <c r="AF106" s="11">
        <v>0</v>
      </c>
      <c r="AG106" s="11">
        <v>0</v>
      </c>
      <c r="AH106" s="11">
        <v>0</v>
      </c>
      <c r="AI106" s="18">
        <f>SUM(Table4[[#This Row],[Column14]:[Column16]])</f>
        <v>1</v>
      </c>
      <c r="AJ106" s="39">
        <v>36</v>
      </c>
      <c r="AK106" s="12">
        <v>8</v>
      </c>
      <c r="AL106" s="12">
        <v>5</v>
      </c>
      <c r="AM106" s="12">
        <v>0</v>
      </c>
      <c r="AN106" s="12">
        <v>0</v>
      </c>
      <c r="AO106" s="12">
        <v>0</v>
      </c>
      <c r="AP106" s="12">
        <f>SUM(Table4[[#This Row],[Column99]:[Column95]])</f>
        <v>13</v>
      </c>
      <c r="AQ106" s="39">
        <v>47.692307692307701</v>
      </c>
      <c r="AR106" s="18">
        <v>0</v>
      </c>
      <c r="AS106" s="11">
        <v>0</v>
      </c>
      <c r="AT106" s="11">
        <v>0</v>
      </c>
      <c r="AU106" s="11">
        <v>0</v>
      </c>
      <c r="AV106" s="11">
        <v>0</v>
      </c>
      <c r="AW106" s="18">
        <f>SUM(Table4[[#This Row],[Column17]:[Column19]])</f>
        <v>0</v>
      </c>
      <c r="AX106" s="39" t="s">
        <v>27</v>
      </c>
      <c r="AY106" s="11">
        <v>0</v>
      </c>
      <c r="AZ106" s="18">
        <v>0</v>
      </c>
      <c r="BA106" s="11">
        <v>0</v>
      </c>
      <c r="BB106" s="11">
        <v>0</v>
      </c>
      <c r="BC106" s="11">
        <v>0</v>
      </c>
      <c r="BD106" s="18">
        <f>SUM(Table4[[#This Row],[Column20]:[Column22]])</f>
        <v>0</v>
      </c>
      <c r="BE106" s="39" t="s">
        <v>27</v>
      </c>
      <c r="BF106" s="12">
        <v>0</v>
      </c>
      <c r="BG106" s="12">
        <v>0</v>
      </c>
      <c r="BH106" s="12">
        <v>0</v>
      </c>
      <c r="BI106" s="12">
        <v>0</v>
      </c>
      <c r="BJ106" s="12">
        <v>0</v>
      </c>
      <c r="BK106" s="39">
        <f>SUM(Table4[[#This Row],[Column106]:[Column102]])</f>
        <v>0</v>
      </c>
      <c r="BL106" s="18">
        <v>0</v>
      </c>
      <c r="BM106" s="18">
        <v>0</v>
      </c>
      <c r="BN106" s="11">
        <v>0</v>
      </c>
      <c r="BO106" s="11">
        <v>0</v>
      </c>
      <c r="BP106" s="11">
        <v>0</v>
      </c>
      <c r="BQ106" s="33">
        <f>SUM(Table4[[#This Row],[Column26]:[Column28]])</f>
        <v>0</v>
      </c>
      <c r="BR106" s="18">
        <v>1</v>
      </c>
      <c r="BS106" s="18">
        <v>0</v>
      </c>
      <c r="BT106" s="11">
        <v>0</v>
      </c>
      <c r="BU106" s="11">
        <v>0</v>
      </c>
      <c r="BV106" s="11">
        <v>0</v>
      </c>
      <c r="BW106" s="33">
        <f>SUM(Table4[[#This Row],[Column29]:[Column31]])</f>
        <v>1</v>
      </c>
      <c r="BX106" s="11">
        <v>0</v>
      </c>
      <c r="BY106" s="11">
        <v>0</v>
      </c>
      <c r="BZ106" s="11">
        <v>0</v>
      </c>
      <c r="CA106" s="11">
        <v>0</v>
      </c>
      <c r="CB106" s="11">
        <v>0</v>
      </c>
      <c r="CC106" s="33">
        <f>SUM(Table4[[#This Row],[Column35]:[Column37]])</f>
        <v>0</v>
      </c>
      <c r="CD106" s="18">
        <v>0</v>
      </c>
      <c r="CE106" s="18">
        <v>0</v>
      </c>
      <c r="CF106" s="11">
        <v>0</v>
      </c>
      <c r="CG106" s="11">
        <v>0</v>
      </c>
      <c r="CH106" s="11">
        <v>0</v>
      </c>
      <c r="CI106" s="33">
        <f>SUM(Table4[[#This Row],[Column38]:[Column40]])</f>
        <v>0</v>
      </c>
      <c r="CJ106" s="18">
        <v>4</v>
      </c>
      <c r="CK106" s="18">
        <v>16</v>
      </c>
      <c r="CL106" s="11">
        <v>0</v>
      </c>
      <c r="CM106" s="11">
        <v>0</v>
      </c>
      <c r="CN106" s="11">
        <v>0</v>
      </c>
      <c r="CO106" s="32">
        <f>SUM(Table4[[#This Row],[Column41]:[Column43]])</f>
        <v>20</v>
      </c>
      <c r="CP106" s="18">
        <v>2</v>
      </c>
      <c r="CQ106" s="18">
        <v>4</v>
      </c>
      <c r="CR106" s="11">
        <v>0</v>
      </c>
      <c r="CS106" s="11">
        <v>0</v>
      </c>
      <c r="CT106" s="11">
        <v>0</v>
      </c>
      <c r="CU106" s="32">
        <f>SUM(Table4[[#This Row],[Column44]:[Column46]])</f>
        <v>6</v>
      </c>
      <c r="CV106" s="18">
        <v>2</v>
      </c>
      <c r="CW106" s="18">
        <v>1</v>
      </c>
      <c r="CX106" s="11">
        <v>0</v>
      </c>
      <c r="CY106" s="11">
        <v>0</v>
      </c>
      <c r="CZ106" s="11">
        <v>0</v>
      </c>
      <c r="DA106" s="32">
        <f>SUM(Table4[[#This Row],[Column47]:[Column49]])</f>
        <v>3</v>
      </c>
    </row>
    <row r="107" spans="1:105" x14ac:dyDescent="0.25">
      <c r="A107" s="1">
        <v>41395</v>
      </c>
      <c r="B107" s="18">
        <v>112</v>
      </c>
      <c r="C107" s="18">
        <v>215</v>
      </c>
      <c r="D107" s="18">
        <v>0</v>
      </c>
      <c r="E107" s="18">
        <v>0</v>
      </c>
      <c r="F107" s="18">
        <v>0</v>
      </c>
      <c r="G107" s="18">
        <f>SUM(Table4[[#This Row],[Column2]:[Column4]])</f>
        <v>327</v>
      </c>
      <c r="H107" s="39">
        <v>69.621890547263703</v>
      </c>
      <c r="I107" s="18">
        <v>0</v>
      </c>
      <c r="J107" s="18">
        <v>0</v>
      </c>
      <c r="K107" s="11">
        <v>0</v>
      </c>
      <c r="L107" s="11">
        <v>0</v>
      </c>
      <c r="M107" s="11">
        <v>0</v>
      </c>
      <c r="N107" s="18">
        <f>SUM(Table4[[#This Row],[Column5]:[Column7]])</f>
        <v>0</v>
      </c>
      <c r="O107" s="39" t="s">
        <v>27</v>
      </c>
      <c r="P107" s="18">
        <v>0</v>
      </c>
      <c r="Q107" s="18">
        <v>0</v>
      </c>
      <c r="R107" s="11">
        <v>0</v>
      </c>
      <c r="S107" s="11">
        <v>0</v>
      </c>
      <c r="T107" s="11">
        <v>0</v>
      </c>
      <c r="U107" s="18">
        <f>SUM(Table4[[#This Row],[Column8]:[Column10]])</f>
        <v>0</v>
      </c>
      <c r="V107" s="39" t="s">
        <v>27</v>
      </c>
      <c r="W107" s="18">
        <v>0</v>
      </c>
      <c r="X107" s="18">
        <v>0</v>
      </c>
      <c r="Y107" s="11">
        <v>0</v>
      </c>
      <c r="Z107" s="11">
        <v>0</v>
      </c>
      <c r="AA107" s="11">
        <v>0</v>
      </c>
      <c r="AB107" s="18">
        <f>SUM(Table4[[#This Row],[Column11]:[Column13]])</f>
        <v>0</v>
      </c>
      <c r="AC107" s="39" t="s">
        <v>27</v>
      </c>
      <c r="AD107" s="18">
        <v>0</v>
      </c>
      <c r="AE107" s="18">
        <v>0</v>
      </c>
      <c r="AF107" s="11">
        <v>0</v>
      </c>
      <c r="AG107" s="11">
        <v>0</v>
      </c>
      <c r="AH107" s="11">
        <v>0</v>
      </c>
      <c r="AI107" s="18">
        <f>SUM(Table4[[#This Row],[Column14]:[Column16]])</f>
        <v>0</v>
      </c>
      <c r="AJ107" s="39" t="s">
        <v>27</v>
      </c>
      <c r="AK107" s="12">
        <v>9</v>
      </c>
      <c r="AL107" s="12">
        <v>11</v>
      </c>
      <c r="AM107" s="12">
        <v>0</v>
      </c>
      <c r="AN107" s="12">
        <v>0</v>
      </c>
      <c r="AO107" s="12">
        <v>0</v>
      </c>
      <c r="AP107" s="12">
        <f>SUM(Table4[[#This Row],[Column99]:[Column95]])</f>
        <v>20</v>
      </c>
      <c r="AQ107" s="39">
        <v>54</v>
      </c>
      <c r="AR107" s="18">
        <v>0</v>
      </c>
      <c r="AS107" s="11">
        <v>0</v>
      </c>
      <c r="AT107" s="11">
        <v>0</v>
      </c>
      <c r="AU107" s="11">
        <v>0</v>
      </c>
      <c r="AV107" s="11">
        <v>0</v>
      </c>
      <c r="AW107" s="18">
        <f>SUM(Table4[[#This Row],[Column17]:[Column19]])</f>
        <v>0</v>
      </c>
      <c r="AX107" s="39" t="s">
        <v>27</v>
      </c>
      <c r="AY107" s="11">
        <v>0</v>
      </c>
      <c r="AZ107" s="18">
        <v>0</v>
      </c>
      <c r="BA107" s="11">
        <v>0</v>
      </c>
      <c r="BB107" s="11">
        <v>0</v>
      </c>
      <c r="BC107" s="11">
        <v>0</v>
      </c>
      <c r="BD107" s="18">
        <f>SUM(Table4[[#This Row],[Column20]:[Column22]])</f>
        <v>0</v>
      </c>
      <c r="BE107" s="39" t="s">
        <v>27</v>
      </c>
      <c r="BF107" s="12">
        <v>0</v>
      </c>
      <c r="BG107" s="12">
        <v>0</v>
      </c>
      <c r="BH107" s="12">
        <v>0</v>
      </c>
      <c r="BI107" s="12">
        <v>0</v>
      </c>
      <c r="BJ107" s="12">
        <v>0</v>
      </c>
      <c r="BK107" s="39">
        <f>SUM(Table4[[#This Row],[Column106]:[Column102]])</f>
        <v>0</v>
      </c>
      <c r="BL107" s="18">
        <v>0</v>
      </c>
      <c r="BM107" s="18">
        <v>0</v>
      </c>
      <c r="BN107" s="11">
        <v>0</v>
      </c>
      <c r="BO107" s="11">
        <v>0</v>
      </c>
      <c r="BP107" s="11">
        <v>0</v>
      </c>
      <c r="BQ107" s="33">
        <f>SUM(Table4[[#This Row],[Column26]:[Column28]])</f>
        <v>0</v>
      </c>
      <c r="BR107" s="18">
        <v>0</v>
      </c>
      <c r="BS107" s="18">
        <v>0</v>
      </c>
      <c r="BT107" s="11">
        <v>0</v>
      </c>
      <c r="BU107" s="11">
        <v>0</v>
      </c>
      <c r="BV107" s="11">
        <v>0</v>
      </c>
      <c r="BW107" s="33">
        <f>SUM(Table4[[#This Row],[Column29]:[Column31]])</f>
        <v>0</v>
      </c>
      <c r="BX107" s="11">
        <v>0</v>
      </c>
      <c r="BY107" s="11">
        <v>0</v>
      </c>
      <c r="BZ107" s="11">
        <v>0</v>
      </c>
      <c r="CA107" s="11">
        <v>0</v>
      </c>
      <c r="CB107" s="11">
        <v>0</v>
      </c>
      <c r="CC107" s="33">
        <f>SUM(Table4[[#This Row],[Column35]:[Column37]])</f>
        <v>0</v>
      </c>
      <c r="CD107" s="18">
        <v>0</v>
      </c>
      <c r="CE107" s="18">
        <v>0</v>
      </c>
      <c r="CF107" s="11">
        <v>0</v>
      </c>
      <c r="CG107" s="11">
        <v>0</v>
      </c>
      <c r="CH107" s="11">
        <v>0</v>
      </c>
      <c r="CI107" s="33">
        <f>SUM(Table4[[#This Row],[Column38]:[Column40]])</f>
        <v>0</v>
      </c>
      <c r="CJ107" s="18">
        <v>11</v>
      </c>
      <c r="CK107" s="18">
        <v>20</v>
      </c>
      <c r="CL107" s="11">
        <v>0</v>
      </c>
      <c r="CM107" s="11">
        <v>0</v>
      </c>
      <c r="CN107" s="11">
        <v>0</v>
      </c>
      <c r="CO107" s="32">
        <f>SUM(Table4[[#This Row],[Column41]:[Column43]])</f>
        <v>31</v>
      </c>
      <c r="CP107" s="18">
        <v>1</v>
      </c>
      <c r="CQ107" s="18">
        <v>9</v>
      </c>
      <c r="CR107" s="11">
        <v>0</v>
      </c>
      <c r="CS107" s="11">
        <v>0</v>
      </c>
      <c r="CT107" s="11">
        <v>0</v>
      </c>
      <c r="CU107" s="32">
        <f>SUM(Table4[[#This Row],[Column44]:[Column46]])</f>
        <v>10</v>
      </c>
      <c r="CV107" s="18">
        <v>3</v>
      </c>
      <c r="CW107" s="18">
        <v>4</v>
      </c>
      <c r="CX107" s="11">
        <v>0</v>
      </c>
      <c r="CY107" s="11">
        <v>0</v>
      </c>
      <c r="CZ107" s="11">
        <v>0</v>
      </c>
      <c r="DA107" s="32">
        <f>SUM(Table4[[#This Row],[Column47]:[Column49]])</f>
        <v>7</v>
      </c>
    </row>
    <row r="108" spans="1:105" x14ac:dyDescent="0.25">
      <c r="A108" s="1">
        <v>41396</v>
      </c>
      <c r="B108" s="18">
        <v>157</v>
      </c>
      <c r="C108" s="18">
        <v>137</v>
      </c>
      <c r="D108" s="18">
        <v>0</v>
      </c>
      <c r="E108" s="18">
        <v>0</v>
      </c>
      <c r="F108" s="18">
        <v>0</v>
      </c>
      <c r="G108" s="18">
        <f>SUM(Table4[[#This Row],[Column2]:[Column4]])</f>
        <v>294</v>
      </c>
      <c r="H108" s="39">
        <v>68.805000000000007</v>
      </c>
      <c r="I108" s="18">
        <v>0</v>
      </c>
      <c r="J108" s="18">
        <v>0</v>
      </c>
      <c r="K108" s="11">
        <v>0</v>
      </c>
      <c r="L108" s="11">
        <v>0</v>
      </c>
      <c r="M108" s="11">
        <v>0</v>
      </c>
      <c r="N108" s="18">
        <f>SUM(Table4[[#This Row],[Column5]:[Column7]])</f>
        <v>0</v>
      </c>
      <c r="O108" s="39" t="s">
        <v>27</v>
      </c>
      <c r="P108" s="18">
        <v>0</v>
      </c>
      <c r="Q108" s="18">
        <v>0</v>
      </c>
      <c r="R108" s="11">
        <v>0</v>
      </c>
      <c r="S108" s="11">
        <v>0</v>
      </c>
      <c r="T108" s="11">
        <v>0</v>
      </c>
      <c r="U108" s="18">
        <f>SUM(Table4[[#This Row],[Column8]:[Column10]])</f>
        <v>0</v>
      </c>
      <c r="V108" s="39" t="s">
        <v>27</v>
      </c>
      <c r="W108" s="18">
        <v>0</v>
      </c>
      <c r="X108" s="18">
        <v>0</v>
      </c>
      <c r="Y108" s="11">
        <v>0</v>
      </c>
      <c r="Z108" s="11">
        <v>0</v>
      </c>
      <c r="AA108" s="11">
        <v>0</v>
      </c>
      <c r="AB108" s="18">
        <f>SUM(Table4[[#This Row],[Column11]:[Column13]])</f>
        <v>0</v>
      </c>
      <c r="AC108" s="39" t="s">
        <v>27</v>
      </c>
      <c r="AD108" s="18">
        <v>0</v>
      </c>
      <c r="AE108" s="18">
        <v>0</v>
      </c>
      <c r="AF108" s="11">
        <v>0</v>
      </c>
      <c r="AG108" s="11">
        <v>0</v>
      </c>
      <c r="AH108" s="11">
        <v>0</v>
      </c>
      <c r="AI108" s="18">
        <f>SUM(Table4[[#This Row],[Column14]:[Column16]])</f>
        <v>0</v>
      </c>
      <c r="AJ108" s="39" t="s">
        <v>27</v>
      </c>
      <c r="AK108" s="12">
        <v>10</v>
      </c>
      <c r="AL108" s="12">
        <v>5</v>
      </c>
      <c r="AM108" s="12">
        <v>0</v>
      </c>
      <c r="AN108" s="12">
        <v>0</v>
      </c>
      <c r="AO108" s="12">
        <v>0</v>
      </c>
      <c r="AP108" s="12">
        <f>SUM(Table4[[#This Row],[Column99]:[Column95]])</f>
        <v>15</v>
      </c>
      <c r="AQ108" s="39">
        <v>55.266666666666701</v>
      </c>
      <c r="AR108" s="18">
        <v>0</v>
      </c>
      <c r="AS108" s="11">
        <v>0</v>
      </c>
      <c r="AT108" s="11">
        <v>0</v>
      </c>
      <c r="AU108" s="11">
        <v>0</v>
      </c>
      <c r="AV108" s="11">
        <v>0</v>
      </c>
      <c r="AW108" s="18">
        <f>SUM(Table4[[#This Row],[Column17]:[Column19]])</f>
        <v>0</v>
      </c>
      <c r="AX108" s="39" t="s">
        <v>27</v>
      </c>
      <c r="AY108" s="11">
        <v>0</v>
      </c>
      <c r="AZ108" s="18">
        <v>0</v>
      </c>
      <c r="BA108" s="11">
        <v>0</v>
      </c>
      <c r="BB108" s="11">
        <v>0</v>
      </c>
      <c r="BC108" s="11">
        <v>0</v>
      </c>
      <c r="BD108" s="18">
        <f>SUM(Table4[[#This Row],[Column20]:[Column22]])</f>
        <v>0</v>
      </c>
      <c r="BE108" s="39" t="s">
        <v>27</v>
      </c>
      <c r="BF108" s="12">
        <v>1</v>
      </c>
      <c r="BG108" s="12">
        <v>0</v>
      </c>
      <c r="BH108" s="12">
        <v>0</v>
      </c>
      <c r="BI108" s="12">
        <v>0</v>
      </c>
      <c r="BJ108" s="12">
        <v>0</v>
      </c>
      <c r="BK108" s="39">
        <f>SUM(Table4[[#This Row],[Column106]:[Column102]])</f>
        <v>1</v>
      </c>
      <c r="BL108" s="18">
        <v>0</v>
      </c>
      <c r="BM108" s="18">
        <v>0</v>
      </c>
      <c r="BN108" s="11">
        <v>0</v>
      </c>
      <c r="BO108" s="11">
        <v>0</v>
      </c>
      <c r="BP108" s="11">
        <v>0</v>
      </c>
      <c r="BQ108" s="33">
        <f>SUM(Table4[[#This Row],[Column26]:[Column28]])</f>
        <v>0</v>
      </c>
      <c r="BR108" s="18">
        <v>47</v>
      </c>
      <c r="BS108" s="18">
        <v>17</v>
      </c>
      <c r="BT108" s="11">
        <v>0</v>
      </c>
      <c r="BU108" s="11">
        <v>0</v>
      </c>
      <c r="BV108" s="11">
        <v>0</v>
      </c>
      <c r="BW108" s="33">
        <f>SUM(Table4[[#This Row],[Column29]:[Column31]])</f>
        <v>64</v>
      </c>
      <c r="BX108" s="11">
        <v>0</v>
      </c>
      <c r="BY108" s="11">
        <v>0</v>
      </c>
      <c r="BZ108" s="11">
        <v>0</v>
      </c>
      <c r="CA108" s="11">
        <v>0</v>
      </c>
      <c r="CB108" s="11">
        <v>0</v>
      </c>
      <c r="CC108" s="33">
        <f>SUM(Table4[[#This Row],[Column35]:[Column37]])</f>
        <v>0</v>
      </c>
      <c r="CD108" s="18">
        <v>0</v>
      </c>
      <c r="CE108" s="18">
        <v>0</v>
      </c>
      <c r="CF108" s="11">
        <v>0</v>
      </c>
      <c r="CG108" s="11">
        <v>0</v>
      </c>
      <c r="CH108" s="11">
        <v>0</v>
      </c>
      <c r="CI108" s="33">
        <f>SUM(Table4[[#This Row],[Column38]:[Column40]])</f>
        <v>0</v>
      </c>
      <c r="CJ108" s="18">
        <v>8</v>
      </c>
      <c r="CK108" s="18">
        <v>12</v>
      </c>
      <c r="CL108" s="11">
        <v>0</v>
      </c>
      <c r="CM108" s="11">
        <v>0</v>
      </c>
      <c r="CN108" s="11">
        <v>0</v>
      </c>
      <c r="CO108" s="32">
        <f>SUM(Table4[[#This Row],[Column41]:[Column43]])</f>
        <v>20</v>
      </c>
      <c r="CP108" s="18">
        <v>1</v>
      </c>
      <c r="CQ108" s="18">
        <v>2</v>
      </c>
      <c r="CR108" s="11">
        <v>0</v>
      </c>
      <c r="CS108" s="11">
        <v>0</v>
      </c>
      <c r="CT108" s="11">
        <v>0</v>
      </c>
      <c r="CU108" s="32">
        <f>SUM(Table4[[#This Row],[Column44]:[Column46]])</f>
        <v>3</v>
      </c>
      <c r="CV108" s="18">
        <v>0</v>
      </c>
      <c r="CW108" s="18">
        <v>0</v>
      </c>
      <c r="CX108" s="11">
        <v>0</v>
      </c>
      <c r="CY108" s="11">
        <v>0</v>
      </c>
      <c r="CZ108" s="11">
        <v>0</v>
      </c>
      <c r="DA108" s="32">
        <f>SUM(Table4[[#This Row],[Column47]:[Column49]])</f>
        <v>0</v>
      </c>
    </row>
    <row r="109" spans="1:105" x14ac:dyDescent="0.25">
      <c r="A109" s="1">
        <v>41397</v>
      </c>
      <c r="B109" s="18">
        <v>114</v>
      </c>
      <c r="C109" s="18">
        <v>110</v>
      </c>
      <c r="D109" s="18">
        <v>0</v>
      </c>
      <c r="E109" s="18">
        <v>0</v>
      </c>
      <c r="F109" s="18">
        <v>0</v>
      </c>
      <c r="G109" s="18">
        <f>SUM(Table4[[#This Row],[Column2]:[Column4]])</f>
        <v>224</v>
      </c>
      <c r="H109" s="39">
        <v>69.454999999999998</v>
      </c>
      <c r="I109" s="18">
        <v>0</v>
      </c>
      <c r="J109" s="18">
        <v>0</v>
      </c>
      <c r="K109" s="11">
        <v>0</v>
      </c>
      <c r="L109" s="11">
        <v>0</v>
      </c>
      <c r="M109" s="11">
        <v>0</v>
      </c>
      <c r="N109" s="18">
        <f>SUM(Table4[[#This Row],[Column5]:[Column7]])</f>
        <v>0</v>
      </c>
      <c r="O109" s="39" t="s">
        <v>27</v>
      </c>
      <c r="P109" s="18">
        <v>0</v>
      </c>
      <c r="Q109" s="18">
        <v>0</v>
      </c>
      <c r="R109" s="11">
        <v>0</v>
      </c>
      <c r="S109" s="11">
        <v>0</v>
      </c>
      <c r="T109" s="11">
        <v>0</v>
      </c>
      <c r="U109" s="18">
        <f>SUM(Table4[[#This Row],[Column8]:[Column10]])</f>
        <v>0</v>
      </c>
      <c r="V109" s="39" t="s">
        <v>27</v>
      </c>
      <c r="W109" s="18">
        <v>0</v>
      </c>
      <c r="X109" s="18">
        <v>0</v>
      </c>
      <c r="Y109" s="11">
        <v>0</v>
      </c>
      <c r="Z109" s="11">
        <v>0</v>
      </c>
      <c r="AA109" s="11">
        <v>0</v>
      </c>
      <c r="AB109" s="18">
        <f>SUM(Table4[[#This Row],[Column11]:[Column13]])</f>
        <v>0</v>
      </c>
      <c r="AC109" s="39" t="s">
        <v>27</v>
      </c>
      <c r="AD109" s="18">
        <v>0</v>
      </c>
      <c r="AE109" s="18">
        <v>0</v>
      </c>
      <c r="AF109" s="11">
        <v>0</v>
      </c>
      <c r="AG109" s="11">
        <v>0</v>
      </c>
      <c r="AH109" s="11">
        <v>0</v>
      </c>
      <c r="AI109" s="18">
        <f>SUM(Table4[[#This Row],[Column14]:[Column16]])</f>
        <v>0</v>
      </c>
      <c r="AJ109" s="39" t="s">
        <v>27</v>
      </c>
      <c r="AK109" s="12">
        <v>5</v>
      </c>
      <c r="AL109" s="12">
        <v>8</v>
      </c>
      <c r="AM109" s="12">
        <v>0</v>
      </c>
      <c r="AN109" s="12">
        <v>0</v>
      </c>
      <c r="AO109" s="12">
        <v>0</v>
      </c>
      <c r="AP109" s="12">
        <f>SUM(Table4[[#This Row],[Column99]:[Column95]])</f>
        <v>13</v>
      </c>
      <c r="AQ109" s="39">
        <v>50.692307692307701</v>
      </c>
      <c r="AR109" s="18">
        <v>0</v>
      </c>
      <c r="AS109" s="11">
        <v>0</v>
      </c>
      <c r="AT109" s="11">
        <v>0</v>
      </c>
      <c r="AU109" s="11">
        <v>0</v>
      </c>
      <c r="AV109" s="11">
        <v>0</v>
      </c>
      <c r="AW109" s="18">
        <f>SUM(Table4[[#This Row],[Column17]:[Column19]])</f>
        <v>0</v>
      </c>
      <c r="AX109" s="39" t="s">
        <v>27</v>
      </c>
      <c r="AY109" s="11">
        <v>0</v>
      </c>
      <c r="AZ109" s="18">
        <v>0</v>
      </c>
      <c r="BA109" s="11">
        <v>0</v>
      </c>
      <c r="BB109" s="11">
        <v>0</v>
      </c>
      <c r="BC109" s="11">
        <v>0</v>
      </c>
      <c r="BD109" s="18">
        <f>SUM(Table4[[#This Row],[Column20]:[Column22]])</f>
        <v>0</v>
      </c>
      <c r="BE109" s="39" t="s">
        <v>27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39">
        <f>SUM(Table4[[#This Row],[Column106]:[Column102]])</f>
        <v>0</v>
      </c>
      <c r="BL109" s="18">
        <v>0</v>
      </c>
      <c r="BM109" s="18">
        <v>0</v>
      </c>
      <c r="BN109" s="11">
        <v>0</v>
      </c>
      <c r="BO109" s="11">
        <v>0</v>
      </c>
      <c r="BP109" s="11">
        <v>0</v>
      </c>
      <c r="BQ109" s="33">
        <f>SUM(Table4[[#This Row],[Column26]:[Column28]])</f>
        <v>0</v>
      </c>
      <c r="BR109" s="18">
        <v>3</v>
      </c>
      <c r="BS109" s="18">
        <v>1</v>
      </c>
      <c r="BT109" s="11">
        <v>0</v>
      </c>
      <c r="BU109" s="11">
        <v>0</v>
      </c>
      <c r="BV109" s="11">
        <v>0</v>
      </c>
      <c r="BW109" s="33">
        <f>SUM(Table4[[#This Row],[Column29]:[Column31]])</f>
        <v>4</v>
      </c>
      <c r="BX109" s="11">
        <v>0</v>
      </c>
      <c r="BY109" s="11">
        <v>0</v>
      </c>
      <c r="BZ109" s="11">
        <v>0</v>
      </c>
      <c r="CA109" s="11">
        <v>0</v>
      </c>
      <c r="CB109" s="11">
        <v>0</v>
      </c>
      <c r="CC109" s="33">
        <f>SUM(Table4[[#This Row],[Column35]:[Column37]])</f>
        <v>0</v>
      </c>
      <c r="CD109" s="18">
        <v>0</v>
      </c>
      <c r="CE109" s="18">
        <v>0</v>
      </c>
      <c r="CF109" s="11">
        <v>0</v>
      </c>
      <c r="CG109" s="11">
        <v>0</v>
      </c>
      <c r="CH109" s="11">
        <v>0</v>
      </c>
      <c r="CI109" s="33">
        <f>SUM(Table4[[#This Row],[Column38]:[Column40]])</f>
        <v>0</v>
      </c>
      <c r="CJ109" s="18">
        <v>6</v>
      </c>
      <c r="CK109" s="18">
        <v>11</v>
      </c>
      <c r="CL109" s="11">
        <v>0</v>
      </c>
      <c r="CM109" s="11">
        <v>0</v>
      </c>
      <c r="CN109" s="11">
        <v>0</v>
      </c>
      <c r="CO109" s="32">
        <f>SUM(Table4[[#This Row],[Column41]:[Column43]])</f>
        <v>17</v>
      </c>
      <c r="CP109" s="18">
        <v>0</v>
      </c>
      <c r="CQ109" s="18">
        <v>1</v>
      </c>
      <c r="CR109" s="11">
        <v>0</v>
      </c>
      <c r="CS109" s="11">
        <v>0</v>
      </c>
      <c r="CT109" s="11">
        <v>0</v>
      </c>
      <c r="CU109" s="32">
        <f>SUM(Table4[[#This Row],[Column44]:[Column46]])</f>
        <v>1</v>
      </c>
      <c r="CV109" s="18">
        <v>1</v>
      </c>
      <c r="CW109" s="18">
        <v>1</v>
      </c>
      <c r="CX109" s="11">
        <v>0</v>
      </c>
      <c r="CY109" s="11">
        <v>0</v>
      </c>
      <c r="CZ109" s="11">
        <v>0</v>
      </c>
      <c r="DA109" s="32">
        <f>SUM(Table4[[#This Row],[Column47]:[Column49]])</f>
        <v>2</v>
      </c>
    </row>
    <row r="110" spans="1:105" x14ac:dyDescent="0.25">
      <c r="A110" s="1">
        <v>41398</v>
      </c>
      <c r="B110" s="18">
        <v>98</v>
      </c>
      <c r="C110" s="18">
        <v>87</v>
      </c>
      <c r="D110" s="18">
        <v>0</v>
      </c>
      <c r="E110" s="18">
        <v>0</v>
      </c>
      <c r="F110" s="18">
        <v>0</v>
      </c>
      <c r="G110" s="18">
        <f>SUM(Table4[[#This Row],[Column2]:[Column4]])</f>
        <v>185</v>
      </c>
      <c r="H110" s="39">
        <v>70.632432432432395</v>
      </c>
      <c r="I110" s="18">
        <v>0</v>
      </c>
      <c r="J110" s="18">
        <v>0</v>
      </c>
      <c r="K110" s="11">
        <v>0</v>
      </c>
      <c r="L110" s="11">
        <v>0</v>
      </c>
      <c r="M110" s="11">
        <v>0</v>
      </c>
      <c r="N110" s="18">
        <f>SUM(Table4[[#This Row],[Column5]:[Column7]])</f>
        <v>0</v>
      </c>
      <c r="O110" s="39" t="s">
        <v>27</v>
      </c>
      <c r="P110" s="18">
        <v>0</v>
      </c>
      <c r="Q110" s="18">
        <v>0</v>
      </c>
      <c r="R110" s="11">
        <v>0</v>
      </c>
      <c r="S110" s="11">
        <v>0</v>
      </c>
      <c r="T110" s="11">
        <v>0</v>
      </c>
      <c r="U110" s="18">
        <f>SUM(Table4[[#This Row],[Column8]:[Column10]])</f>
        <v>0</v>
      </c>
      <c r="V110" s="39" t="s">
        <v>27</v>
      </c>
      <c r="W110" s="18">
        <v>0</v>
      </c>
      <c r="X110" s="18">
        <v>0</v>
      </c>
      <c r="Y110" s="11">
        <v>0</v>
      </c>
      <c r="Z110" s="11">
        <v>0</v>
      </c>
      <c r="AA110" s="11">
        <v>0</v>
      </c>
      <c r="AB110" s="18">
        <f>SUM(Table4[[#This Row],[Column11]:[Column13]])</f>
        <v>0</v>
      </c>
      <c r="AC110" s="39" t="s">
        <v>27</v>
      </c>
      <c r="AD110" s="18">
        <v>0</v>
      </c>
      <c r="AE110" s="18">
        <v>2</v>
      </c>
      <c r="AF110" s="11">
        <v>0</v>
      </c>
      <c r="AG110" s="11">
        <v>0</v>
      </c>
      <c r="AH110" s="11">
        <v>0</v>
      </c>
      <c r="AI110" s="18">
        <f>SUM(Table4[[#This Row],[Column14]:[Column16]])</f>
        <v>2</v>
      </c>
      <c r="AJ110" s="39">
        <v>32</v>
      </c>
      <c r="AK110" s="12">
        <v>12</v>
      </c>
      <c r="AL110" s="12">
        <v>6</v>
      </c>
      <c r="AM110" s="12">
        <v>0</v>
      </c>
      <c r="AN110" s="12">
        <v>0</v>
      </c>
      <c r="AO110" s="12">
        <v>0</v>
      </c>
      <c r="AP110" s="12">
        <f>SUM(Table4[[#This Row],[Column99]:[Column95]])</f>
        <v>18</v>
      </c>
      <c r="AQ110" s="39">
        <v>55.4444444444444</v>
      </c>
      <c r="AR110" s="18">
        <v>0</v>
      </c>
      <c r="AS110" s="11">
        <v>0</v>
      </c>
      <c r="AT110" s="11">
        <v>0</v>
      </c>
      <c r="AU110" s="11">
        <v>0</v>
      </c>
      <c r="AV110" s="11">
        <v>0</v>
      </c>
      <c r="AW110" s="18">
        <f>SUM(Table4[[#This Row],[Column17]:[Column19]])</f>
        <v>0</v>
      </c>
      <c r="AX110" s="39" t="s">
        <v>27</v>
      </c>
      <c r="AY110" s="11">
        <v>0</v>
      </c>
      <c r="AZ110" s="18">
        <v>0</v>
      </c>
      <c r="BA110" s="11">
        <v>0</v>
      </c>
      <c r="BB110" s="11">
        <v>0</v>
      </c>
      <c r="BC110" s="11">
        <v>0</v>
      </c>
      <c r="BD110" s="18">
        <f>SUM(Table4[[#This Row],[Column20]:[Column22]])</f>
        <v>0</v>
      </c>
      <c r="BE110" s="39" t="s">
        <v>27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39">
        <f>SUM(Table4[[#This Row],[Column106]:[Column102]])</f>
        <v>0</v>
      </c>
      <c r="BL110" s="18">
        <v>0</v>
      </c>
      <c r="BM110" s="18">
        <v>0</v>
      </c>
      <c r="BN110" s="11">
        <v>0</v>
      </c>
      <c r="BO110" s="11">
        <v>0</v>
      </c>
      <c r="BP110" s="11">
        <v>0</v>
      </c>
      <c r="BQ110" s="33">
        <f>SUM(Table4[[#This Row],[Column26]:[Column28]])</f>
        <v>0</v>
      </c>
      <c r="BR110" s="18">
        <v>0</v>
      </c>
      <c r="BS110" s="18">
        <v>0</v>
      </c>
      <c r="BT110" s="11">
        <v>0</v>
      </c>
      <c r="BU110" s="11">
        <v>0</v>
      </c>
      <c r="BV110" s="11">
        <v>0</v>
      </c>
      <c r="BW110" s="33">
        <f>SUM(Table4[[#This Row],[Column29]:[Column31]])</f>
        <v>0</v>
      </c>
      <c r="BX110" s="11">
        <v>0</v>
      </c>
      <c r="BY110" s="11">
        <v>0</v>
      </c>
      <c r="BZ110" s="11">
        <v>0</v>
      </c>
      <c r="CA110" s="11">
        <v>0</v>
      </c>
      <c r="CB110" s="11">
        <v>0</v>
      </c>
      <c r="CC110" s="33">
        <f>SUM(Table4[[#This Row],[Column35]:[Column37]])</f>
        <v>0</v>
      </c>
      <c r="CD110" s="18">
        <v>0</v>
      </c>
      <c r="CE110" s="18">
        <v>0</v>
      </c>
      <c r="CF110" s="11">
        <v>0</v>
      </c>
      <c r="CG110" s="11">
        <v>0</v>
      </c>
      <c r="CH110" s="11">
        <v>0</v>
      </c>
      <c r="CI110" s="33">
        <f>SUM(Table4[[#This Row],[Column38]:[Column40]])</f>
        <v>0</v>
      </c>
      <c r="CJ110" s="18">
        <v>6</v>
      </c>
      <c r="CK110" s="18">
        <v>11</v>
      </c>
      <c r="CL110" s="11">
        <v>0</v>
      </c>
      <c r="CM110" s="11">
        <v>0</v>
      </c>
      <c r="CN110" s="11">
        <v>0</v>
      </c>
      <c r="CO110" s="32">
        <f>SUM(Table4[[#This Row],[Column41]:[Column43]])</f>
        <v>17</v>
      </c>
      <c r="CP110" s="18">
        <v>1</v>
      </c>
      <c r="CQ110" s="18">
        <v>0</v>
      </c>
      <c r="CR110" s="11">
        <v>0</v>
      </c>
      <c r="CS110" s="11">
        <v>0</v>
      </c>
      <c r="CT110" s="11">
        <v>0</v>
      </c>
      <c r="CU110" s="32">
        <f>SUM(Table4[[#This Row],[Column44]:[Column46]])</f>
        <v>1</v>
      </c>
      <c r="CV110" s="18">
        <v>1</v>
      </c>
      <c r="CW110" s="18">
        <v>3</v>
      </c>
      <c r="CX110" s="11">
        <v>0</v>
      </c>
      <c r="CY110" s="11">
        <v>0</v>
      </c>
      <c r="CZ110" s="11">
        <v>0</v>
      </c>
      <c r="DA110" s="32">
        <f>SUM(Table4[[#This Row],[Column47]:[Column49]])</f>
        <v>4</v>
      </c>
    </row>
    <row r="111" spans="1:105" x14ac:dyDescent="0.25">
      <c r="A111" s="1">
        <v>41399</v>
      </c>
      <c r="B111" s="18">
        <v>129</v>
      </c>
      <c r="C111" s="18">
        <v>41</v>
      </c>
      <c r="D111" s="18">
        <v>0</v>
      </c>
      <c r="E111" s="18">
        <v>0</v>
      </c>
      <c r="F111" s="18">
        <v>0</v>
      </c>
      <c r="G111" s="18">
        <f>SUM(Table4[[#This Row],[Column2]:[Column4]])</f>
        <v>170</v>
      </c>
      <c r="H111" s="39">
        <v>70.709219858156004</v>
      </c>
      <c r="I111" s="18">
        <v>0</v>
      </c>
      <c r="J111" s="18">
        <v>0</v>
      </c>
      <c r="K111" s="11">
        <v>0</v>
      </c>
      <c r="L111" s="11">
        <v>0</v>
      </c>
      <c r="M111" s="11">
        <v>0</v>
      </c>
      <c r="N111" s="18">
        <f>SUM(Table4[[#This Row],[Column5]:[Column7]])</f>
        <v>0</v>
      </c>
      <c r="O111" s="39" t="s">
        <v>27</v>
      </c>
      <c r="P111" s="18">
        <v>0</v>
      </c>
      <c r="Q111" s="18">
        <v>0</v>
      </c>
      <c r="R111" s="11">
        <v>0</v>
      </c>
      <c r="S111" s="11">
        <v>0</v>
      </c>
      <c r="T111" s="11">
        <v>0</v>
      </c>
      <c r="U111" s="18">
        <f>SUM(Table4[[#This Row],[Column8]:[Column10]])</f>
        <v>0</v>
      </c>
      <c r="V111" s="39" t="s">
        <v>27</v>
      </c>
      <c r="W111" s="18">
        <v>0</v>
      </c>
      <c r="X111" s="18">
        <v>0</v>
      </c>
      <c r="Y111" s="11">
        <v>0</v>
      </c>
      <c r="Z111" s="11">
        <v>0</v>
      </c>
      <c r="AA111" s="11">
        <v>0</v>
      </c>
      <c r="AB111" s="18">
        <f>SUM(Table4[[#This Row],[Column11]:[Column13]])</f>
        <v>0</v>
      </c>
      <c r="AC111" s="39" t="s">
        <v>27</v>
      </c>
      <c r="AD111" s="18">
        <v>0</v>
      </c>
      <c r="AE111" s="18">
        <v>0</v>
      </c>
      <c r="AF111" s="11">
        <v>0</v>
      </c>
      <c r="AG111" s="11">
        <v>0</v>
      </c>
      <c r="AH111" s="11">
        <v>0</v>
      </c>
      <c r="AI111" s="18">
        <f>SUM(Table4[[#This Row],[Column14]:[Column16]])</f>
        <v>0</v>
      </c>
      <c r="AJ111" s="39" t="s">
        <v>27</v>
      </c>
      <c r="AK111" s="12">
        <v>7</v>
      </c>
      <c r="AL111" s="12">
        <v>1</v>
      </c>
      <c r="AM111" s="12">
        <v>0</v>
      </c>
      <c r="AN111" s="12">
        <v>0</v>
      </c>
      <c r="AO111" s="12">
        <v>0</v>
      </c>
      <c r="AP111" s="12">
        <f>SUM(Table4[[#This Row],[Column99]:[Column95]])</f>
        <v>8</v>
      </c>
      <c r="AQ111" s="39">
        <v>62</v>
      </c>
      <c r="AR111" s="18">
        <v>0</v>
      </c>
      <c r="AS111" s="11">
        <v>0</v>
      </c>
      <c r="AT111" s="11">
        <v>0</v>
      </c>
      <c r="AU111" s="11">
        <v>0</v>
      </c>
      <c r="AV111" s="11">
        <v>0</v>
      </c>
      <c r="AW111" s="18">
        <f>SUM(Table4[[#This Row],[Column17]:[Column19]])</f>
        <v>0</v>
      </c>
      <c r="AX111" s="39" t="s">
        <v>27</v>
      </c>
      <c r="AY111" s="11">
        <v>0</v>
      </c>
      <c r="AZ111" s="18">
        <v>0</v>
      </c>
      <c r="BA111" s="11">
        <v>0</v>
      </c>
      <c r="BB111" s="11">
        <v>0</v>
      </c>
      <c r="BC111" s="11">
        <v>0</v>
      </c>
      <c r="BD111" s="18">
        <f>SUM(Table4[[#This Row],[Column20]:[Column22]])</f>
        <v>0</v>
      </c>
      <c r="BE111" s="39" t="s">
        <v>27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39">
        <f>SUM(Table4[[#This Row],[Column106]:[Column102]])</f>
        <v>0</v>
      </c>
      <c r="BL111" s="18">
        <v>0</v>
      </c>
      <c r="BM111" s="18">
        <v>0</v>
      </c>
      <c r="BN111" s="11">
        <v>0</v>
      </c>
      <c r="BO111" s="11">
        <v>0</v>
      </c>
      <c r="BP111" s="11">
        <v>0</v>
      </c>
      <c r="BQ111" s="33">
        <f>SUM(Table4[[#This Row],[Column26]:[Column28]])</f>
        <v>0</v>
      </c>
      <c r="BR111" s="18">
        <v>0</v>
      </c>
      <c r="BS111" s="18">
        <v>0</v>
      </c>
      <c r="BT111" s="11">
        <v>0</v>
      </c>
      <c r="BU111" s="11">
        <v>0</v>
      </c>
      <c r="BV111" s="11">
        <v>0</v>
      </c>
      <c r="BW111" s="33">
        <f>SUM(Table4[[#This Row],[Column29]:[Column31]])</f>
        <v>0</v>
      </c>
      <c r="BX111" s="11">
        <v>0</v>
      </c>
      <c r="BY111" s="11">
        <v>0</v>
      </c>
      <c r="BZ111" s="11">
        <v>0</v>
      </c>
      <c r="CA111" s="11">
        <v>0</v>
      </c>
      <c r="CB111" s="11">
        <v>0</v>
      </c>
      <c r="CC111" s="33">
        <f>SUM(Table4[[#This Row],[Column35]:[Column37]])</f>
        <v>0</v>
      </c>
      <c r="CD111" s="18">
        <v>0</v>
      </c>
      <c r="CE111" s="18">
        <v>0</v>
      </c>
      <c r="CF111" s="11">
        <v>0</v>
      </c>
      <c r="CG111" s="11">
        <v>0</v>
      </c>
      <c r="CH111" s="11">
        <v>0</v>
      </c>
      <c r="CI111" s="33">
        <f>SUM(Table4[[#This Row],[Column38]:[Column40]])</f>
        <v>0</v>
      </c>
      <c r="CJ111" s="18">
        <v>7</v>
      </c>
      <c r="CK111" s="18">
        <v>3</v>
      </c>
      <c r="CL111" s="11">
        <v>0</v>
      </c>
      <c r="CM111" s="11">
        <v>0</v>
      </c>
      <c r="CN111" s="11">
        <v>0</v>
      </c>
      <c r="CO111" s="32">
        <f>SUM(Table4[[#This Row],[Column41]:[Column43]])</f>
        <v>10</v>
      </c>
      <c r="CP111" s="18">
        <v>1</v>
      </c>
      <c r="CQ111" s="18">
        <v>1</v>
      </c>
      <c r="CR111" s="11">
        <v>0</v>
      </c>
      <c r="CS111" s="11">
        <v>0</v>
      </c>
      <c r="CT111" s="11">
        <v>0</v>
      </c>
      <c r="CU111" s="32">
        <f>SUM(Table4[[#This Row],[Column44]:[Column46]])</f>
        <v>2</v>
      </c>
      <c r="CV111" s="18">
        <v>0</v>
      </c>
      <c r="CW111" s="18">
        <v>1</v>
      </c>
      <c r="CX111" s="11">
        <v>0</v>
      </c>
      <c r="CY111" s="11">
        <v>0</v>
      </c>
      <c r="CZ111" s="11">
        <v>0</v>
      </c>
      <c r="DA111" s="32">
        <f>SUM(Table4[[#This Row],[Column47]:[Column49]])</f>
        <v>1</v>
      </c>
    </row>
    <row r="112" spans="1:105" x14ac:dyDescent="0.25">
      <c r="A112" s="1">
        <v>41400</v>
      </c>
      <c r="B112" s="18">
        <v>128</v>
      </c>
      <c r="C112" s="18">
        <v>73</v>
      </c>
      <c r="D112" s="18">
        <v>0</v>
      </c>
      <c r="E112" s="18">
        <v>0</v>
      </c>
      <c r="F112" s="18">
        <v>0</v>
      </c>
      <c r="G112" s="18">
        <f>SUM(Table4[[#This Row],[Column2]:[Column4]])</f>
        <v>201</v>
      </c>
      <c r="H112" s="39">
        <v>69.7803468208092</v>
      </c>
      <c r="I112" s="18">
        <v>1</v>
      </c>
      <c r="J112" s="18">
        <v>0</v>
      </c>
      <c r="K112" s="11">
        <v>0</v>
      </c>
      <c r="L112" s="11">
        <v>0</v>
      </c>
      <c r="M112" s="11">
        <v>0</v>
      </c>
      <c r="N112" s="18">
        <f>SUM(Table4[[#This Row],[Column5]:[Column7]])</f>
        <v>1</v>
      </c>
      <c r="O112" s="39">
        <v>37</v>
      </c>
      <c r="P112" s="18">
        <v>0</v>
      </c>
      <c r="Q112" s="18">
        <v>0</v>
      </c>
      <c r="R112" s="11">
        <v>0</v>
      </c>
      <c r="S112" s="11">
        <v>0</v>
      </c>
      <c r="T112" s="11">
        <v>0</v>
      </c>
      <c r="U112" s="18">
        <f>SUM(Table4[[#This Row],[Column8]:[Column10]])</f>
        <v>0</v>
      </c>
      <c r="V112" s="39" t="s">
        <v>27</v>
      </c>
      <c r="W112" s="18">
        <v>0</v>
      </c>
      <c r="X112" s="18">
        <v>0</v>
      </c>
      <c r="Y112" s="11">
        <v>0</v>
      </c>
      <c r="Z112" s="11">
        <v>0</v>
      </c>
      <c r="AA112" s="11">
        <v>0</v>
      </c>
      <c r="AB112" s="18">
        <f>SUM(Table4[[#This Row],[Column11]:[Column13]])</f>
        <v>0</v>
      </c>
      <c r="AC112" s="39" t="s">
        <v>27</v>
      </c>
      <c r="AD112" s="18">
        <v>0</v>
      </c>
      <c r="AE112" s="18">
        <v>0</v>
      </c>
      <c r="AF112" s="11">
        <v>0</v>
      </c>
      <c r="AG112" s="11">
        <v>0</v>
      </c>
      <c r="AH112" s="11">
        <v>0</v>
      </c>
      <c r="AI112" s="18">
        <f>SUM(Table4[[#This Row],[Column14]:[Column16]])</f>
        <v>0</v>
      </c>
      <c r="AJ112" s="39" t="s">
        <v>27</v>
      </c>
      <c r="AK112" s="12">
        <v>14</v>
      </c>
      <c r="AL112" s="12">
        <v>6</v>
      </c>
      <c r="AM112" s="12">
        <v>0</v>
      </c>
      <c r="AN112" s="12">
        <v>0</v>
      </c>
      <c r="AO112" s="12">
        <v>0</v>
      </c>
      <c r="AP112" s="12">
        <f>SUM(Table4[[#This Row],[Column99]:[Column95]])</f>
        <v>20</v>
      </c>
      <c r="AQ112" s="39">
        <v>57.2</v>
      </c>
      <c r="AR112" s="18">
        <v>0</v>
      </c>
      <c r="AS112" s="11">
        <v>0</v>
      </c>
      <c r="AT112" s="11">
        <v>0</v>
      </c>
      <c r="AU112" s="11">
        <v>0</v>
      </c>
      <c r="AV112" s="11">
        <v>0</v>
      </c>
      <c r="AW112" s="18">
        <f>SUM(Table4[[#This Row],[Column17]:[Column19]])</f>
        <v>0</v>
      </c>
      <c r="AX112" s="39" t="s">
        <v>27</v>
      </c>
      <c r="AY112" s="11">
        <v>0</v>
      </c>
      <c r="AZ112" s="18">
        <v>0</v>
      </c>
      <c r="BA112" s="11">
        <v>0</v>
      </c>
      <c r="BB112" s="11">
        <v>0</v>
      </c>
      <c r="BC112" s="11">
        <v>0</v>
      </c>
      <c r="BD112" s="18">
        <f>SUM(Table4[[#This Row],[Column20]:[Column22]])</f>
        <v>0</v>
      </c>
      <c r="BE112" s="39" t="s">
        <v>27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39">
        <f>SUM(Table4[[#This Row],[Column106]:[Column102]])</f>
        <v>0</v>
      </c>
      <c r="BL112" s="18">
        <v>0</v>
      </c>
      <c r="BM112" s="18">
        <v>0</v>
      </c>
      <c r="BN112" s="11">
        <v>0</v>
      </c>
      <c r="BO112" s="11">
        <v>0</v>
      </c>
      <c r="BP112" s="11">
        <v>0</v>
      </c>
      <c r="BQ112" s="33">
        <f>SUM(Table4[[#This Row],[Column26]:[Column28]])</f>
        <v>0</v>
      </c>
      <c r="BR112" s="18">
        <v>1</v>
      </c>
      <c r="BS112" s="18">
        <v>0</v>
      </c>
      <c r="BT112" s="11">
        <v>0</v>
      </c>
      <c r="BU112" s="11">
        <v>0</v>
      </c>
      <c r="BV112" s="11">
        <v>0</v>
      </c>
      <c r="BW112" s="33">
        <f>SUM(Table4[[#This Row],[Column29]:[Column31]])</f>
        <v>1</v>
      </c>
      <c r="BX112" s="11">
        <v>0</v>
      </c>
      <c r="BY112" s="11">
        <v>0</v>
      </c>
      <c r="BZ112" s="11">
        <v>0</v>
      </c>
      <c r="CA112" s="11">
        <v>0</v>
      </c>
      <c r="CB112" s="11">
        <v>0</v>
      </c>
      <c r="CC112" s="33">
        <f>SUM(Table4[[#This Row],[Column35]:[Column37]])</f>
        <v>0</v>
      </c>
      <c r="CD112" s="18">
        <v>0</v>
      </c>
      <c r="CE112" s="18">
        <v>0</v>
      </c>
      <c r="CF112" s="11">
        <v>0</v>
      </c>
      <c r="CG112" s="11">
        <v>0</v>
      </c>
      <c r="CH112" s="11">
        <v>0</v>
      </c>
      <c r="CI112" s="33">
        <f>SUM(Table4[[#This Row],[Column38]:[Column40]])</f>
        <v>0</v>
      </c>
      <c r="CJ112" s="18">
        <v>9</v>
      </c>
      <c r="CK112" s="18">
        <v>3</v>
      </c>
      <c r="CL112" s="11">
        <v>0</v>
      </c>
      <c r="CM112" s="11">
        <v>0</v>
      </c>
      <c r="CN112" s="11">
        <v>0</v>
      </c>
      <c r="CO112" s="32">
        <f>SUM(Table4[[#This Row],[Column41]:[Column43]])</f>
        <v>12</v>
      </c>
      <c r="CP112" s="18">
        <v>1</v>
      </c>
      <c r="CQ112" s="18">
        <v>0</v>
      </c>
      <c r="CR112" s="11">
        <v>0</v>
      </c>
      <c r="CS112" s="11">
        <v>0</v>
      </c>
      <c r="CT112" s="11">
        <v>0</v>
      </c>
      <c r="CU112" s="32">
        <f>SUM(Table4[[#This Row],[Column44]:[Column46]])</f>
        <v>1</v>
      </c>
      <c r="CV112" s="18">
        <v>1</v>
      </c>
      <c r="CW112" s="18">
        <v>0</v>
      </c>
      <c r="CX112" s="11">
        <v>0</v>
      </c>
      <c r="CY112" s="11">
        <v>0</v>
      </c>
      <c r="CZ112" s="11">
        <v>0</v>
      </c>
      <c r="DA112" s="32">
        <f>SUM(Table4[[#This Row],[Column47]:[Column49]])</f>
        <v>1</v>
      </c>
    </row>
    <row r="113" spans="1:105" x14ac:dyDescent="0.25">
      <c r="A113" s="1">
        <v>41401</v>
      </c>
      <c r="B113" s="18">
        <v>150</v>
      </c>
      <c r="C113" s="18">
        <v>89</v>
      </c>
      <c r="D113" s="18">
        <v>0</v>
      </c>
      <c r="E113" s="18">
        <v>0</v>
      </c>
      <c r="F113" s="18">
        <v>0</v>
      </c>
      <c r="G113" s="18">
        <f>SUM(Table4[[#This Row],[Column2]:[Column4]])</f>
        <v>239</v>
      </c>
      <c r="H113" s="39">
        <v>72.470899470899496</v>
      </c>
      <c r="I113" s="18">
        <v>0</v>
      </c>
      <c r="J113" s="18">
        <v>1</v>
      </c>
      <c r="K113" s="11">
        <v>0</v>
      </c>
      <c r="L113" s="11">
        <v>0</v>
      </c>
      <c r="M113" s="11">
        <v>0</v>
      </c>
      <c r="N113" s="18">
        <f>SUM(Table4[[#This Row],[Column5]:[Column7]])</f>
        <v>1</v>
      </c>
      <c r="O113" s="39">
        <v>36</v>
      </c>
      <c r="P113" s="18">
        <v>0</v>
      </c>
      <c r="Q113" s="18">
        <v>0</v>
      </c>
      <c r="R113" s="11">
        <v>0</v>
      </c>
      <c r="S113" s="11">
        <v>0</v>
      </c>
      <c r="T113" s="11">
        <v>0</v>
      </c>
      <c r="U113" s="18">
        <f>SUM(Table4[[#This Row],[Column8]:[Column10]])</f>
        <v>0</v>
      </c>
      <c r="V113" s="39" t="s">
        <v>27</v>
      </c>
      <c r="W113" s="18">
        <v>0</v>
      </c>
      <c r="X113" s="18">
        <v>0</v>
      </c>
      <c r="Y113" s="11">
        <v>0</v>
      </c>
      <c r="Z113" s="11">
        <v>0</v>
      </c>
      <c r="AA113" s="11">
        <v>0</v>
      </c>
      <c r="AB113" s="18">
        <f>SUM(Table4[[#This Row],[Column11]:[Column13]])</f>
        <v>0</v>
      </c>
      <c r="AC113" s="39" t="s">
        <v>27</v>
      </c>
      <c r="AD113" s="18">
        <v>0</v>
      </c>
      <c r="AE113" s="18">
        <v>0</v>
      </c>
      <c r="AF113" s="11">
        <v>0</v>
      </c>
      <c r="AG113" s="11">
        <v>0</v>
      </c>
      <c r="AH113" s="11">
        <v>0</v>
      </c>
      <c r="AI113" s="18">
        <f>SUM(Table4[[#This Row],[Column14]:[Column16]])</f>
        <v>0</v>
      </c>
      <c r="AJ113" s="39" t="s">
        <v>27</v>
      </c>
      <c r="AK113" s="12">
        <v>19</v>
      </c>
      <c r="AL113" s="12">
        <v>12</v>
      </c>
      <c r="AM113" s="12">
        <v>0</v>
      </c>
      <c r="AN113" s="12">
        <v>0</v>
      </c>
      <c r="AO113" s="12">
        <v>0</v>
      </c>
      <c r="AP113" s="12">
        <f>SUM(Table4[[#This Row],[Column99]:[Column95]])</f>
        <v>31</v>
      </c>
      <c r="AQ113" s="39">
        <v>55.193548387096797</v>
      </c>
      <c r="AR113" s="18">
        <v>0</v>
      </c>
      <c r="AS113" s="11">
        <v>0</v>
      </c>
      <c r="AT113" s="11">
        <v>0</v>
      </c>
      <c r="AU113" s="11">
        <v>0</v>
      </c>
      <c r="AV113" s="11">
        <v>0</v>
      </c>
      <c r="AW113" s="18">
        <f>SUM(Table4[[#This Row],[Column17]:[Column19]])</f>
        <v>0</v>
      </c>
      <c r="AX113" s="39" t="s">
        <v>27</v>
      </c>
      <c r="AY113" s="11">
        <v>0</v>
      </c>
      <c r="AZ113" s="18">
        <v>0</v>
      </c>
      <c r="BA113" s="11">
        <v>0</v>
      </c>
      <c r="BB113" s="11">
        <v>0</v>
      </c>
      <c r="BC113" s="11">
        <v>0</v>
      </c>
      <c r="BD113" s="18">
        <f>SUM(Table4[[#This Row],[Column20]:[Column22]])</f>
        <v>0</v>
      </c>
      <c r="BE113" s="39" t="s">
        <v>27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39">
        <f>SUM(Table4[[#This Row],[Column106]:[Column102]])</f>
        <v>0</v>
      </c>
      <c r="BL113" s="18">
        <v>0</v>
      </c>
      <c r="BM113" s="18">
        <v>0</v>
      </c>
      <c r="BN113" s="11">
        <v>0</v>
      </c>
      <c r="BO113" s="11">
        <v>0</v>
      </c>
      <c r="BP113" s="11">
        <v>0</v>
      </c>
      <c r="BQ113" s="33">
        <f>SUM(Table4[[#This Row],[Column26]:[Column28]])</f>
        <v>0</v>
      </c>
      <c r="BR113" s="18">
        <v>0</v>
      </c>
      <c r="BS113" s="18">
        <v>0</v>
      </c>
      <c r="BT113" s="11">
        <v>0</v>
      </c>
      <c r="BU113" s="11">
        <v>0</v>
      </c>
      <c r="BV113" s="11">
        <v>0</v>
      </c>
      <c r="BW113" s="33">
        <f>SUM(Table4[[#This Row],[Column29]:[Column31]])</f>
        <v>0</v>
      </c>
      <c r="BX113" s="11">
        <v>0</v>
      </c>
      <c r="BY113" s="11">
        <v>0</v>
      </c>
      <c r="BZ113" s="11">
        <v>0</v>
      </c>
      <c r="CA113" s="11">
        <v>0</v>
      </c>
      <c r="CB113" s="11">
        <v>0</v>
      </c>
      <c r="CC113" s="33">
        <f>SUM(Table4[[#This Row],[Column35]:[Column37]])</f>
        <v>0</v>
      </c>
      <c r="CD113" s="18">
        <v>0</v>
      </c>
      <c r="CE113" s="18">
        <v>0</v>
      </c>
      <c r="CF113" s="11">
        <v>0</v>
      </c>
      <c r="CG113" s="11">
        <v>0</v>
      </c>
      <c r="CH113" s="11">
        <v>0</v>
      </c>
      <c r="CI113" s="33">
        <f>SUM(Table4[[#This Row],[Column38]:[Column40]])</f>
        <v>0</v>
      </c>
      <c r="CJ113" s="18">
        <v>16</v>
      </c>
      <c r="CK113" s="18">
        <v>8</v>
      </c>
      <c r="CL113" s="11">
        <v>0</v>
      </c>
      <c r="CM113" s="11">
        <v>0</v>
      </c>
      <c r="CN113" s="11">
        <v>0</v>
      </c>
      <c r="CO113" s="32">
        <f>SUM(Table4[[#This Row],[Column41]:[Column43]])</f>
        <v>24</v>
      </c>
      <c r="CP113" s="18">
        <v>0</v>
      </c>
      <c r="CQ113" s="18">
        <v>0</v>
      </c>
      <c r="CR113" s="11">
        <v>0</v>
      </c>
      <c r="CS113" s="11">
        <v>0</v>
      </c>
      <c r="CT113" s="11">
        <v>0</v>
      </c>
      <c r="CU113" s="32">
        <f>SUM(Table4[[#This Row],[Column44]:[Column46]])</f>
        <v>0</v>
      </c>
      <c r="CV113" s="18">
        <v>0</v>
      </c>
      <c r="CW113" s="18">
        <v>0</v>
      </c>
      <c r="CX113" s="11">
        <v>0</v>
      </c>
      <c r="CY113" s="11">
        <v>0</v>
      </c>
      <c r="CZ113" s="11">
        <v>0</v>
      </c>
      <c r="DA113" s="32">
        <f>SUM(Table4[[#This Row],[Column47]:[Column49]])</f>
        <v>0</v>
      </c>
    </row>
    <row r="114" spans="1:105" x14ac:dyDescent="0.25">
      <c r="A114" s="1">
        <v>41402</v>
      </c>
      <c r="B114" s="18">
        <v>161</v>
      </c>
      <c r="C114" s="18">
        <v>67</v>
      </c>
      <c r="D114" s="18">
        <v>0</v>
      </c>
      <c r="E114" s="18">
        <v>0</v>
      </c>
      <c r="F114" s="18">
        <v>0</v>
      </c>
      <c r="G114" s="18">
        <f>SUM(Table4[[#This Row],[Column2]:[Column4]])</f>
        <v>228</v>
      </c>
      <c r="H114" s="39">
        <v>71.377245508982</v>
      </c>
      <c r="I114" s="18">
        <v>0</v>
      </c>
      <c r="J114" s="18">
        <v>0</v>
      </c>
      <c r="K114" s="11">
        <v>0</v>
      </c>
      <c r="L114" s="11">
        <v>0</v>
      </c>
      <c r="M114" s="11">
        <v>0</v>
      </c>
      <c r="N114" s="18">
        <f>SUM(Table4[[#This Row],[Column5]:[Column7]])</f>
        <v>0</v>
      </c>
      <c r="O114" s="39" t="s">
        <v>27</v>
      </c>
      <c r="P114" s="18">
        <v>0</v>
      </c>
      <c r="Q114" s="18">
        <v>0</v>
      </c>
      <c r="R114" s="11">
        <v>0</v>
      </c>
      <c r="S114" s="11">
        <v>0</v>
      </c>
      <c r="T114" s="11">
        <v>0</v>
      </c>
      <c r="U114" s="18">
        <f>SUM(Table4[[#This Row],[Column8]:[Column10]])</f>
        <v>0</v>
      </c>
      <c r="V114" s="39" t="s">
        <v>27</v>
      </c>
      <c r="W114" s="18">
        <v>0</v>
      </c>
      <c r="X114" s="18">
        <v>0</v>
      </c>
      <c r="Y114" s="11">
        <v>0</v>
      </c>
      <c r="Z114" s="11">
        <v>0</v>
      </c>
      <c r="AA114" s="11">
        <v>0</v>
      </c>
      <c r="AB114" s="18">
        <f>SUM(Table4[[#This Row],[Column11]:[Column13]])</f>
        <v>0</v>
      </c>
      <c r="AC114" s="39" t="s">
        <v>27</v>
      </c>
      <c r="AD114" s="18">
        <v>0</v>
      </c>
      <c r="AE114" s="18">
        <v>0</v>
      </c>
      <c r="AF114" s="11">
        <v>0</v>
      </c>
      <c r="AG114" s="11">
        <v>0</v>
      </c>
      <c r="AH114" s="11">
        <v>0</v>
      </c>
      <c r="AI114" s="18">
        <f>SUM(Table4[[#This Row],[Column14]:[Column16]])</f>
        <v>0</v>
      </c>
      <c r="AJ114" s="39" t="s">
        <v>27</v>
      </c>
      <c r="AK114" s="12">
        <v>16</v>
      </c>
      <c r="AL114" s="12">
        <v>14</v>
      </c>
      <c r="AM114" s="12">
        <v>0</v>
      </c>
      <c r="AN114" s="12">
        <v>0</v>
      </c>
      <c r="AO114" s="12">
        <v>0</v>
      </c>
      <c r="AP114" s="12">
        <f>SUM(Table4[[#This Row],[Column99]:[Column95]])</f>
        <v>30</v>
      </c>
      <c r="AQ114" s="39">
        <v>56.066666666666698</v>
      </c>
      <c r="AR114" s="18">
        <v>0</v>
      </c>
      <c r="AS114" s="11">
        <v>0</v>
      </c>
      <c r="AT114" s="11">
        <v>0</v>
      </c>
      <c r="AU114" s="11">
        <v>0</v>
      </c>
      <c r="AV114" s="11">
        <v>0</v>
      </c>
      <c r="AW114" s="18">
        <f>SUM(Table4[[#This Row],[Column17]:[Column19]])</f>
        <v>0</v>
      </c>
      <c r="AX114" s="39" t="s">
        <v>27</v>
      </c>
      <c r="AY114" s="11">
        <v>0</v>
      </c>
      <c r="AZ114" s="18">
        <v>0</v>
      </c>
      <c r="BA114" s="11">
        <v>0</v>
      </c>
      <c r="BB114" s="11">
        <v>0</v>
      </c>
      <c r="BC114" s="11">
        <v>0</v>
      </c>
      <c r="BD114" s="18">
        <f>SUM(Table4[[#This Row],[Column20]:[Column22]])</f>
        <v>0</v>
      </c>
      <c r="BE114" s="39" t="s">
        <v>27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39">
        <f>SUM(Table4[[#This Row],[Column106]:[Column102]])</f>
        <v>0</v>
      </c>
      <c r="BL114" s="18">
        <v>0</v>
      </c>
      <c r="BM114" s="18">
        <v>0</v>
      </c>
      <c r="BN114" s="11">
        <v>0</v>
      </c>
      <c r="BO114" s="11">
        <v>0</v>
      </c>
      <c r="BP114" s="11">
        <v>0</v>
      </c>
      <c r="BQ114" s="33">
        <f>SUM(Table4[[#This Row],[Column26]:[Column28]])</f>
        <v>0</v>
      </c>
      <c r="BR114" s="18">
        <v>0</v>
      </c>
      <c r="BS114" s="18">
        <v>0</v>
      </c>
      <c r="BT114" s="11">
        <v>0</v>
      </c>
      <c r="BU114" s="11">
        <v>0</v>
      </c>
      <c r="BV114" s="11">
        <v>0</v>
      </c>
      <c r="BW114" s="33">
        <f>SUM(Table4[[#This Row],[Column29]:[Column31]])</f>
        <v>0</v>
      </c>
      <c r="BX114" s="11">
        <v>0</v>
      </c>
      <c r="BY114" s="11">
        <v>0</v>
      </c>
      <c r="BZ114" s="11">
        <v>0</v>
      </c>
      <c r="CA114" s="11">
        <v>0</v>
      </c>
      <c r="CB114" s="11">
        <v>0</v>
      </c>
      <c r="CC114" s="33">
        <f>SUM(Table4[[#This Row],[Column35]:[Column37]])</f>
        <v>0</v>
      </c>
      <c r="CD114" s="18">
        <v>0</v>
      </c>
      <c r="CE114" s="18">
        <v>0</v>
      </c>
      <c r="CF114" s="11">
        <v>0</v>
      </c>
      <c r="CG114" s="11">
        <v>0</v>
      </c>
      <c r="CH114" s="11">
        <v>0</v>
      </c>
      <c r="CI114" s="33">
        <f>SUM(Table4[[#This Row],[Column38]:[Column40]])</f>
        <v>0</v>
      </c>
      <c r="CJ114" s="18">
        <v>5</v>
      </c>
      <c r="CK114" s="18">
        <v>11</v>
      </c>
      <c r="CL114" s="11">
        <v>0</v>
      </c>
      <c r="CM114" s="11">
        <v>0</v>
      </c>
      <c r="CN114" s="11">
        <v>0</v>
      </c>
      <c r="CO114" s="32">
        <f>SUM(Table4[[#This Row],[Column41]:[Column43]])</f>
        <v>16</v>
      </c>
      <c r="CP114" s="18">
        <v>0</v>
      </c>
      <c r="CQ114" s="18">
        <v>1</v>
      </c>
      <c r="CR114" s="11">
        <v>0</v>
      </c>
      <c r="CS114" s="11">
        <v>0</v>
      </c>
      <c r="CT114" s="11">
        <v>0</v>
      </c>
      <c r="CU114" s="32">
        <f>SUM(Table4[[#This Row],[Column44]:[Column46]])</f>
        <v>1</v>
      </c>
      <c r="CV114" s="18">
        <v>1</v>
      </c>
      <c r="CW114" s="18">
        <v>0</v>
      </c>
      <c r="CX114" s="11">
        <v>0</v>
      </c>
      <c r="CY114" s="11">
        <v>0</v>
      </c>
      <c r="CZ114" s="11">
        <v>0</v>
      </c>
      <c r="DA114" s="32">
        <f>SUM(Table4[[#This Row],[Column47]:[Column49]])</f>
        <v>1</v>
      </c>
    </row>
    <row r="115" spans="1:105" x14ac:dyDescent="0.25">
      <c r="A115" s="1">
        <v>41403</v>
      </c>
      <c r="B115" s="18">
        <v>68</v>
      </c>
      <c r="C115" s="18">
        <v>68</v>
      </c>
      <c r="D115" s="18">
        <v>0</v>
      </c>
      <c r="E115" s="18">
        <v>0</v>
      </c>
      <c r="F115" s="18">
        <v>0</v>
      </c>
      <c r="G115" s="18">
        <f>SUM(Table4[[#This Row],[Column2]:[Column4]])</f>
        <v>136</v>
      </c>
      <c r="H115" s="39">
        <v>71.647058823529406</v>
      </c>
      <c r="I115" s="18">
        <v>0</v>
      </c>
      <c r="J115" s="18">
        <v>0</v>
      </c>
      <c r="K115" s="11">
        <v>0</v>
      </c>
      <c r="L115" s="11">
        <v>0</v>
      </c>
      <c r="M115" s="11">
        <v>0</v>
      </c>
      <c r="N115" s="18">
        <f>SUM(Table4[[#This Row],[Column5]:[Column7]])</f>
        <v>0</v>
      </c>
      <c r="O115" s="39" t="s">
        <v>27</v>
      </c>
      <c r="P115" s="18">
        <v>0</v>
      </c>
      <c r="Q115" s="18">
        <v>0</v>
      </c>
      <c r="R115" s="11">
        <v>0</v>
      </c>
      <c r="S115" s="11">
        <v>0</v>
      </c>
      <c r="T115" s="11">
        <v>0</v>
      </c>
      <c r="U115" s="18">
        <f>SUM(Table4[[#This Row],[Column8]:[Column10]])</f>
        <v>0</v>
      </c>
      <c r="V115" s="39" t="s">
        <v>27</v>
      </c>
      <c r="W115" s="18">
        <v>0</v>
      </c>
      <c r="X115" s="18">
        <v>0</v>
      </c>
      <c r="Y115" s="11">
        <v>0</v>
      </c>
      <c r="Z115" s="11">
        <v>0</v>
      </c>
      <c r="AA115" s="11">
        <v>0</v>
      </c>
      <c r="AB115" s="18">
        <f>SUM(Table4[[#This Row],[Column11]:[Column13]])</f>
        <v>0</v>
      </c>
      <c r="AC115" s="39" t="s">
        <v>27</v>
      </c>
      <c r="AD115" s="18">
        <v>0</v>
      </c>
      <c r="AE115" s="18">
        <v>0</v>
      </c>
      <c r="AF115" s="11">
        <v>0</v>
      </c>
      <c r="AG115" s="11">
        <v>0</v>
      </c>
      <c r="AH115" s="11">
        <v>0</v>
      </c>
      <c r="AI115" s="18">
        <f>SUM(Table4[[#This Row],[Column14]:[Column16]])</f>
        <v>0</v>
      </c>
      <c r="AJ115" s="39" t="s">
        <v>27</v>
      </c>
      <c r="AK115" s="12">
        <v>10</v>
      </c>
      <c r="AL115" s="12">
        <v>9</v>
      </c>
      <c r="AM115" s="12">
        <v>0</v>
      </c>
      <c r="AN115" s="12">
        <v>0</v>
      </c>
      <c r="AO115" s="12">
        <v>0</v>
      </c>
      <c r="AP115" s="12">
        <f>SUM(Table4[[#This Row],[Column99]:[Column95]])</f>
        <v>19</v>
      </c>
      <c r="AQ115" s="39">
        <v>61.2631578947368</v>
      </c>
      <c r="AR115" s="18">
        <v>0</v>
      </c>
      <c r="AS115" s="11">
        <v>0</v>
      </c>
      <c r="AT115" s="11">
        <v>0</v>
      </c>
      <c r="AU115" s="11">
        <v>0</v>
      </c>
      <c r="AV115" s="11">
        <v>0</v>
      </c>
      <c r="AW115" s="18">
        <f>SUM(Table4[[#This Row],[Column17]:[Column19]])</f>
        <v>0</v>
      </c>
      <c r="AX115" s="39" t="s">
        <v>27</v>
      </c>
      <c r="AY115" s="11">
        <v>0</v>
      </c>
      <c r="AZ115" s="18">
        <v>0</v>
      </c>
      <c r="BA115" s="11">
        <v>0</v>
      </c>
      <c r="BB115" s="11">
        <v>0</v>
      </c>
      <c r="BC115" s="11">
        <v>0</v>
      </c>
      <c r="BD115" s="18">
        <f>SUM(Table4[[#This Row],[Column20]:[Column22]])</f>
        <v>0</v>
      </c>
      <c r="BE115" s="39" t="s">
        <v>27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39">
        <f>SUM(Table4[[#This Row],[Column106]:[Column102]])</f>
        <v>0</v>
      </c>
      <c r="BL115" s="18">
        <v>0</v>
      </c>
      <c r="BM115" s="18">
        <v>0</v>
      </c>
      <c r="BN115" s="11">
        <v>0</v>
      </c>
      <c r="BO115" s="11">
        <v>0</v>
      </c>
      <c r="BP115" s="11">
        <v>0</v>
      </c>
      <c r="BQ115" s="33">
        <f>SUM(Table4[[#This Row],[Column26]:[Column28]])</f>
        <v>0</v>
      </c>
      <c r="BR115" s="18">
        <v>0</v>
      </c>
      <c r="BS115" s="18">
        <v>0</v>
      </c>
      <c r="BT115" s="11">
        <v>0</v>
      </c>
      <c r="BU115" s="11">
        <v>0</v>
      </c>
      <c r="BV115" s="11">
        <v>0</v>
      </c>
      <c r="BW115" s="33">
        <f>SUM(Table4[[#This Row],[Column29]:[Column31]])</f>
        <v>0</v>
      </c>
      <c r="BX115" s="11">
        <v>0</v>
      </c>
      <c r="BY115" s="11">
        <v>0</v>
      </c>
      <c r="BZ115" s="11">
        <v>0</v>
      </c>
      <c r="CA115" s="11">
        <v>0</v>
      </c>
      <c r="CB115" s="11">
        <v>0</v>
      </c>
      <c r="CC115" s="33">
        <f>SUM(Table4[[#This Row],[Column35]:[Column37]])</f>
        <v>0</v>
      </c>
      <c r="CD115" s="18">
        <v>0</v>
      </c>
      <c r="CE115" s="18">
        <v>0</v>
      </c>
      <c r="CF115" s="11">
        <v>0</v>
      </c>
      <c r="CG115" s="11">
        <v>0</v>
      </c>
      <c r="CH115" s="11">
        <v>0</v>
      </c>
      <c r="CI115" s="33">
        <f>SUM(Table4[[#This Row],[Column38]:[Column40]])</f>
        <v>0</v>
      </c>
      <c r="CJ115" s="18">
        <v>10</v>
      </c>
      <c r="CK115" s="18">
        <v>18</v>
      </c>
      <c r="CL115" s="11">
        <v>0</v>
      </c>
      <c r="CM115" s="11">
        <v>0</v>
      </c>
      <c r="CN115" s="11">
        <v>0</v>
      </c>
      <c r="CO115" s="32">
        <f>SUM(Table4[[#This Row],[Column41]:[Column43]])</f>
        <v>28</v>
      </c>
      <c r="CP115" s="18">
        <v>1</v>
      </c>
      <c r="CQ115" s="18">
        <v>9</v>
      </c>
      <c r="CR115" s="11">
        <v>0</v>
      </c>
      <c r="CS115" s="11">
        <v>0</v>
      </c>
      <c r="CT115" s="11">
        <v>0</v>
      </c>
      <c r="CU115" s="32">
        <f>SUM(Table4[[#This Row],[Column44]:[Column46]])</f>
        <v>10</v>
      </c>
      <c r="CV115" s="18">
        <v>0</v>
      </c>
      <c r="CW115" s="18">
        <v>2</v>
      </c>
      <c r="CX115" s="11">
        <v>0</v>
      </c>
      <c r="CY115" s="11">
        <v>0</v>
      </c>
      <c r="CZ115" s="11">
        <v>0</v>
      </c>
      <c r="DA115" s="32">
        <f>SUM(Table4[[#This Row],[Column47]:[Column49]])</f>
        <v>2</v>
      </c>
    </row>
    <row r="116" spans="1:105" x14ac:dyDescent="0.25">
      <c r="A116" s="1">
        <v>41404</v>
      </c>
      <c r="B116" s="18">
        <v>93</v>
      </c>
      <c r="C116" s="18">
        <v>66</v>
      </c>
      <c r="D116" s="18">
        <v>0</v>
      </c>
      <c r="E116" s="18">
        <v>0</v>
      </c>
      <c r="F116" s="18">
        <v>0</v>
      </c>
      <c r="G116" s="18">
        <f>SUM(Table4[[#This Row],[Column2]:[Column4]])</f>
        <v>159</v>
      </c>
      <c r="H116" s="39">
        <v>70.823899371069203</v>
      </c>
      <c r="I116" s="18">
        <v>0</v>
      </c>
      <c r="J116" s="18">
        <v>0</v>
      </c>
      <c r="K116" s="11">
        <v>0</v>
      </c>
      <c r="L116" s="11">
        <v>0</v>
      </c>
      <c r="M116" s="11">
        <v>0</v>
      </c>
      <c r="N116" s="18">
        <f>SUM(Table4[[#This Row],[Column5]:[Column7]])</f>
        <v>0</v>
      </c>
      <c r="O116" s="39" t="s">
        <v>27</v>
      </c>
      <c r="P116" s="18">
        <v>0</v>
      </c>
      <c r="Q116" s="18">
        <v>0</v>
      </c>
      <c r="R116" s="11">
        <v>0</v>
      </c>
      <c r="S116" s="11">
        <v>0</v>
      </c>
      <c r="T116" s="11">
        <v>0</v>
      </c>
      <c r="U116" s="18">
        <f>SUM(Table4[[#This Row],[Column8]:[Column10]])</f>
        <v>0</v>
      </c>
      <c r="V116" s="39" t="s">
        <v>27</v>
      </c>
      <c r="W116" s="18">
        <v>0</v>
      </c>
      <c r="X116" s="18">
        <v>0</v>
      </c>
      <c r="Y116" s="11">
        <v>0</v>
      </c>
      <c r="Z116" s="11">
        <v>0</v>
      </c>
      <c r="AA116" s="11">
        <v>0</v>
      </c>
      <c r="AB116" s="18">
        <f>SUM(Table4[[#This Row],[Column11]:[Column13]])</f>
        <v>0</v>
      </c>
      <c r="AC116" s="39" t="s">
        <v>27</v>
      </c>
      <c r="AD116" s="18">
        <v>0</v>
      </c>
      <c r="AE116" s="18">
        <v>0</v>
      </c>
      <c r="AF116" s="11">
        <v>0</v>
      </c>
      <c r="AG116" s="11">
        <v>0</v>
      </c>
      <c r="AH116" s="11">
        <v>0</v>
      </c>
      <c r="AI116" s="18">
        <f>SUM(Table4[[#This Row],[Column14]:[Column16]])</f>
        <v>0</v>
      </c>
      <c r="AJ116" s="39" t="s">
        <v>27</v>
      </c>
      <c r="AK116" s="12">
        <v>11</v>
      </c>
      <c r="AL116" s="12">
        <v>8</v>
      </c>
      <c r="AM116" s="12">
        <v>0</v>
      </c>
      <c r="AN116" s="12">
        <v>0</v>
      </c>
      <c r="AO116" s="12">
        <v>0</v>
      </c>
      <c r="AP116" s="12">
        <f>SUM(Table4[[#This Row],[Column99]:[Column95]])</f>
        <v>19</v>
      </c>
      <c r="AQ116" s="39">
        <v>57.315789473684198</v>
      </c>
      <c r="AR116" s="18">
        <v>0</v>
      </c>
      <c r="AS116" s="11">
        <v>0</v>
      </c>
      <c r="AT116" s="11">
        <v>0</v>
      </c>
      <c r="AU116" s="11">
        <v>0</v>
      </c>
      <c r="AV116" s="11">
        <v>0</v>
      </c>
      <c r="AW116" s="18">
        <f>SUM(Table4[[#This Row],[Column17]:[Column19]])</f>
        <v>0</v>
      </c>
      <c r="AX116" s="39" t="s">
        <v>27</v>
      </c>
      <c r="AY116" s="11">
        <v>0</v>
      </c>
      <c r="AZ116" s="18">
        <v>0</v>
      </c>
      <c r="BA116" s="11">
        <v>0</v>
      </c>
      <c r="BB116" s="11">
        <v>0</v>
      </c>
      <c r="BC116" s="11">
        <v>0</v>
      </c>
      <c r="BD116" s="18">
        <f>SUM(Table4[[#This Row],[Column20]:[Column22]])</f>
        <v>0</v>
      </c>
      <c r="BE116" s="39" t="s">
        <v>27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39">
        <f>SUM(Table4[[#This Row],[Column106]:[Column102]])</f>
        <v>0</v>
      </c>
      <c r="BL116" s="18">
        <v>0</v>
      </c>
      <c r="BM116" s="18">
        <v>0</v>
      </c>
      <c r="BN116" s="11">
        <v>0</v>
      </c>
      <c r="BO116" s="11">
        <v>0</v>
      </c>
      <c r="BP116" s="11">
        <v>0</v>
      </c>
      <c r="BQ116" s="33">
        <f>SUM(Table4[[#This Row],[Column26]:[Column28]])</f>
        <v>0</v>
      </c>
      <c r="BR116" s="18">
        <v>0</v>
      </c>
      <c r="BS116" s="18">
        <v>0</v>
      </c>
      <c r="BT116" s="11">
        <v>0</v>
      </c>
      <c r="BU116" s="11">
        <v>0</v>
      </c>
      <c r="BV116" s="11">
        <v>0</v>
      </c>
      <c r="BW116" s="33">
        <f>SUM(Table4[[#This Row],[Column29]:[Column31]])</f>
        <v>0</v>
      </c>
      <c r="BX116" s="11">
        <v>0</v>
      </c>
      <c r="BY116" s="11">
        <v>0</v>
      </c>
      <c r="BZ116" s="11">
        <v>0</v>
      </c>
      <c r="CA116" s="11">
        <v>0</v>
      </c>
      <c r="CB116" s="11">
        <v>0</v>
      </c>
      <c r="CC116" s="33">
        <f>SUM(Table4[[#This Row],[Column35]:[Column37]])</f>
        <v>0</v>
      </c>
      <c r="CD116" s="18">
        <v>0</v>
      </c>
      <c r="CE116" s="18">
        <v>0</v>
      </c>
      <c r="CF116" s="11">
        <v>0</v>
      </c>
      <c r="CG116" s="11">
        <v>0</v>
      </c>
      <c r="CH116" s="11">
        <v>0</v>
      </c>
      <c r="CI116" s="33">
        <f>SUM(Table4[[#This Row],[Column38]:[Column40]])</f>
        <v>0</v>
      </c>
      <c r="CJ116" s="18">
        <v>8</v>
      </c>
      <c r="CK116" s="18">
        <v>31</v>
      </c>
      <c r="CL116" s="11">
        <v>0</v>
      </c>
      <c r="CM116" s="11">
        <v>0</v>
      </c>
      <c r="CN116" s="11">
        <v>0</v>
      </c>
      <c r="CO116" s="32">
        <f>SUM(Table4[[#This Row],[Column41]:[Column43]])</f>
        <v>39</v>
      </c>
      <c r="CP116" s="18">
        <v>0</v>
      </c>
      <c r="CQ116" s="18">
        <v>6</v>
      </c>
      <c r="CR116" s="11">
        <v>0</v>
      </c>
      <c r="CS116" s="11">
        <v>0</v>
      </c>
      <c r="CT116" s="11">
        <v>0</v>
      </c>
      <c r="CU116" s="32">
        <f>SUM(Table4[[#This Row],[Column44]:[Column46]])</f>
        <v>6</v>
      </c>
      <c r="CV116" s="18">
        <v>0</v>
      </c>
      <c r="CW116" s="18">
        <v>4</v>
      </c>
      <c r="CX116" s="11">
        <v>0</v>
      </c>
      <c r="CY116" s="11">
        <v>0</v>
      </c>
      <c r="CZ116" s="11">
        <v>0</v>
      </c>
      <c r="DA116" s="32">
        <f>SUM(Table4[[#This Row],[Column47]:[Column49]])</f>
        <v>4</v>
      </c>
    </row>
    <row r="117" spans="1:105" x14ac:dyDescent="0.25">
      <c r="A117" s="1">
        <v>41405</v>
      </c>
      <c r="B117" s="18">
        <v>66</v>
      </c>
      <c r="C117" s="18">
        <v>126</v>
      </c>
      <c r="D117" s="18">
        <v>0</v>
      </c>
      <c r="E117" s="18">
        <v>0</v>
      </c>
      <c r="F117" s="18">
        <v>0</v>
      </c>
      <c r="G117" s="18">
        <f>SUM(Table4[[#This Row],[Column2]:[Column4]])</f>
        <v>192</v>
      </c>
      <c r="H117" s="39">
        <v>69.897590361445793</v>
      </c>
      <c r="I117" s="18">
        <v>0</v>
      </c>
      <c r="J117" s="18">
        <v>0</v>
      </c>
      <c r="K117" s="11">
        <v>0</v>
      </c>
      <c r="L117" s="11">
        <v>0</v>
      </c>
      <c r="M117" s="11">
        <v>0</v>
      </c>
      <c r="N117" s="18">
        <f>SUM(Table4[[#This Row],[Column5]:[Column7]])</f>
        <v>0</v>
      </c>
      <c r="O117" s="39" t="s">
        <v>27</v>
      </c>
      <c r="P117" s="18">
        <v>0</v>
      </c>
      <c r="Q117" s="18">
        <v>0</v>
      </c>
      <c r="R117" s="11">
        <v>0</v>
      </c>
      <c r="S117" s="11">
        <v>0</v>
      </c>
      <c r="T117" s="11">
        <v>0</v>
      </c>
      <c r="U117" s="18">
        <f>SUM(Table4[[#This Row],[Column8]:[Column10]])</f>
        <v>0</v>
      </c>
      <c r="V117" s="39" t="s">
        <v>27</v>
      </c>
      <c r="W117" s="18">
        <v>0</v>
      </c>
      <c r="X117" s="18">
        <v>0</v>
      </c>
      <c r="Y117" s="11">
        <v>0</v>
      </c>
      <c r="Z117" s="11">
        <v>0</v>
      </c>
      <c r="AA117" s="11">
        <v>0</v>
      </c>
      <c r="AB117" s="18">
        <f>SUM(Table4[[#This Row],[Column11]:[Column13]])</f>
        <v>0</v>
      </c>
      <c r="AC117" s="39" t="s">
        <v>27</v>
      </c>
      <c r="AD117" s="18">
        <v>0</v>
      </c>
      <c r="AE117" s="18">
        <v>0</v>
      </c>
      <c r="AF117" s="11">
        <v>0</v>
      </c>
      <c r="AG117" s="11">
        <v>0</v>
      </c>
      <c r="AH117" s="11">
        <v>0</v>
      </c>
      <c r="AI117" s="18">
        <f>SUM(Table4[[#This Row],[Column14]:[Column16]])</f>
        <v>0</v>
      </c>
      <c r="AJ117" s="39" t="s">
        <v>27</v>
      </c>
      <c r="AK117" s="12">
        <v>13</v>
      </c>
      <c r="AL117" s="12">
        <v>16</v>
      </c>
      <c r="AM117" s="12">
        <v>0</v>
      </c>
      <c r="AN117" s="12">
        <v>0</v>
      </c>
      <c r="AO117" s="12">
        <v>0</v>
      </c>
      <c r="AP117" s="12">
        <f>SUM(Table4[[#This Row],[Column99]:[Column95]])</f>
        <v>29</v>
      </c>
      <c r="AQ117" s="39">
        <v>58.7931034482759</v>
      </c>
      <c r="AR117" s="18">
        <v>0</v>
      </c>
      <c r="AS117" s="11">
        <v>0</v>
      </c>
      <c r="AT117" s="11">
        <v>0</v>
      </c>
      <c r="AU117" s="11">
        <v>0</v>
      </c>
      <c r="AV117" s="11">
        <v>0</v>
      </c>
      <c r="AW117" s="18">
        <f>SUM(Table4[[#This Row],[Column17]:[Column19]])</f>
        <v>0</v>
      </c>
      <c r="AX117" s="39" t="s">
        <v>27</v>
      </c>
      <c r="AY117" s="11">
        <v>0</v>
      </c>
      <c r="AZ117" s="18">
        <v>0</v>
      </c>
      <c r="BA117" s="11">
        <v>0</v>
      </c>
      <c r="BB117" s="11">
        <v>0</v>
      </c>
      <c r="BC117" s="11">
        <v>0</v>
      </c>
      <c r="BD117" s="18">
        <f>SUM(Table4[[#This Row],[Column20]:[Column22]])</f>
        <v>0</v>
      </c>
      <c r="BE117" s="39" t="s">
        <v>27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39">
        <f>SUM(Table4[[#This Row],[Column106]:[Column102]])</f>
        <v>0</v>
      </c>
      <c r="BL117" s="18">
        <v>0</v>
      </c>
      <c r="BM117" s="18">
        <v>0</v>
      </c>
      <c r="BN117" s="11">
        <v>0</v>
      </c>
      <c r="BO117" s="11">
        <v>0</v>
      </c>
      <c r="BP117" s="11">
        <v>0</v>
      </c>
      <c r="BQ117" s="33">
        <f>SUM(Table4[[#This Row],[Column26]:[Column28]])</f>
        <v>0</v>
      </c>
      <c r="BR117" s="18">
        <v>0</v>
      </c>
      <c r="BS117" s="18">
        <v>0</v>
      </c>
      <c r="BT117" s="11">
        <v>0</v>
      </c>
      <c r="BU117" s="11">
        <v>0</v>
      </c>
      <c r="BV117" s="11">
        <v>0</v>
      </c>
      <c r="BW117" s="33">
        <f>SUM(Table4[[#This Row],[Column29]:[Column31]])</f>
        <v>0</v>
      </c>
      <c r="BX117" s="11">
        <v>0</v>
      </c>
      <c r="BY117" s="11">
        <v>0</v>
      </c>
      <c r="BZ117" s="11">
        <v>0</v>
      </c>
      <c r="CA117" s="11">
        <v>0</v>
      </c>
      <c r="CB117" s="11">
        <v>0</v>
      </c>
      <c r="CC117" s="33">
        <f>SUM(Table4[[#This Row],[Column35]:[Column37]])</f>
        <v>0</v>
      </c>
      <c r="CD117" s="18">
        <v>0</v>
      </c>
      <c r="CE117" s="18">
        <v>0</v>
      </c>
      <c r="CF117" s="11">
        <v>0</v>
      </c>
      <c r="CG117" s="11">
        <v>0</v>
      </c>
      <c r="CH117" s="11">
        <v>0</v>
      </c>
      <c r="CI117" s="33">
        <f>SUM(Table4[[#This Row],[Column38]:[Column40]])</f>
        <v>0</v>
      </c>
      <c r="CJ117" s="18">
        <v>26</v>
      </c>
      <c r="CK117" s="18">
        <v>10</v>
      </c>
      <c r="CL117" s="11">
        <v>0</v>
      </c>
      <c r="CM117" s="11">
        <v>0</v>
      </c>
      <c r="CN117" s="11">
        <v>0</v>
      </c>
      <c r="CO117" s="32">
        <f>SUM(Table4[[#This Row],[Column41]:[Column43]])</f>
        <v>36</v>
      </c>
      <c r="CP117" s="18">
        <v>2</v>
      </c>
      <c r="CQ117" s="18">
        <v>4</v>
      </c>
      <c r="CR117" s="11">
        <v>0</v>
      </c>
      <c r="CS117" s="11">
        <v>0</v>
      </c>
      <c r="CT117" s="11">
        <v>0</v>
      </c>
      <c r="CU117" s="32">
        <f>SUM(Table4[[#This Row],[Column44]:[Column46]])</f>
        <v>6</v>
      </c>
      <c r="CV117" s="18">
        <v>2</v>
      </c>
      <c r="CW117" s="18">
        <v>0</v>
      </c>
      <c r="CX117" s="11">
        <v>0</v>
      </c>
      <c r="CY117" s="11">
        <v>0</v>
      </c>
      <c r="CZ117" s="11">
        <v>0</v>
      </c>
      <c r="DA117" s="32">
        <f>SUM(Table4[[#This Row],[Column47]:[Column49]])</f>
        <v>2</v>
      </c>
    </row>
    <row r="118" spans="1:105" x14ac:dyDescent="0.25">
      <c r="A118" s="1">
        <v>41406</v>
      </c>
      <c r="B118" s="18">
        <v>98</v>
      </c>
      <c r="C118" s="18">
        <v>62</v>
      </c>
      <c r="D118" s="18">
        <v>0</v>
      </c>
      <c r="E118" s="18">
        <v>0</v>
      </c>
      <c r="F118" s="18">
        <v>0</v>
      </c>
      <c r="G118" s="18">
        <f>SUM(Table4[[#This Row],[Column2]:[Column4]])</f>
        <v>160</v>
      </c>
      <c r="H118" s="39">
        <v>71.787499999999994</v>
      </c>
      <c r="I118" s="18">
        <v>0</v>
      </c>
      <c r="J118" s="18">
        <v>0</v>
      </c>
      <c r="K118" s="11">
        <v>0</v>
      </c>
      <c r="L118" s="11">
        <v>0</v>
      </c>
      <c r="M118" s="11">
        <v>0</v>
      </c>
      <c r="N118" s="18">
        <f>SUM(Table4[[#This Row],[Column5]:[Column7]])</f>
        <v>0</v>
      </c>
      <c r="O118" s="39" t="s">
        <v>27</v>
      </c>
      <c r="P118" s="18">
        <v>0</v>
      </c>
      <c r="Q118" s="18">
        <v>0</v>
      </c>
      <c r="R118" s="11">
        <v>0</v>
      </c>
      <c r="S118" s="11">
        <v>0</v>
      </c>
      <c r="T118" s="11">
        <v>0</v>
      </c>
      <c r="U118" s="18">
        <f>SUM(Table4[[#This Row],[Column8]:[Column10]])</f>
        <v>0</v>
      </c>
      <c r="V118" s="39" t="s">
        <v>27</v>
      </c>
      <c r="W118" s="18">
        <v>0</v>
      </c>
      <c r="X118" s="18">
        <v>0</v>
      </c>
      <c r="Y118" s="11">
        <v>0</v>
      </c>
      <c r="Z118" s="11">
        <v>0</v>
      </c>
      <c r="AA118" s="11">
        <v>0</v>
      </c>
      <c r="AB118" s="18">
        <f>SUM(Table4[[#This Row],[Column11]:[Column13]])</f>
        <v>0</v>
      </c>
      <c r="AC118" s="39" t="s">
        <v>27</v>
      </c>
      <c r="AD118" s="18">
        <v>0</v>
      </c>
      <c r="AE118" s="18">
        <v>0</v>
      </c>
      <c r="AF118" s="11">
        <v>0</v>
      </c>
      <c r="AG118" s="11">
        <v>0</v>
      </c>
      <c r="AH118" s="11">
        <v>0</v>
      </c>
      <c r="AI118" s="18">
        <f>SUM(Table4[[#This Row],[Column14]:[Column16]])</f>
        <v>0</v>
      </c>
      <c r="AJ118" s="39" t="s">
        <v>27</v>
      </c>
      <c r="AK118" s="12">
        <v>17</v>
      </c>
      <c r="AL118" s="12">
        <v>6</v>
      </c>
      <c r="AM118" s="12">
        <v>0</v>
      </c>
      <c r="AN118" s="12">
        <v>0</v>
      </c>
      <c r="AO118" s="12">
        <v>0</v>
      </c>
      <c r="AP118" s="12">
        <f>SUM(Table4[[#This Row],[Column99]:[Column95]])</f>
        <v>23</v>
      </c>
      <c r="AQ118" s="39">
        <v>61.826086956521699</v>
      </c>
      <c r="AR118" s="18">
        <v>0</v>
      </c>
      <c r="AS118" s="11">
        <v>0</v>
      </c>
      <c r="AT118" s="11">
        <v>0</v>
      </c>
      <c r="AU118" s="11">
        <v>0</v>
      </c>
      <c r="AV118" s="11">
        <v>0</v>
      </c>
      <c r="AW118" s="18">
        <f>SUM(Table4[[#This Row],[Column17]:[Column19]])</f>
        <v>0</v>
      </c>
      <c r="AX118" s="39" t="s">
        <v>27</v>
      </c>
      <c r="AY118" s="11">
        <v>0</v>
      </c>
      <c r="AZ118" s="18">
        <v>0</v>
      </c>
      <c r="BA118" s="11">
        <v>0</v>
      </c>
      <c r="BB118" s="11">
        <v>0</v>
      </c>
      <c r="BC118" s="11">
        <v>0</v>
      </c>
      <c r="BD118" s="18">
        <f>SUM(Table4[[#This Row],[Column20]:[Column22]])</f>
        <v>0</v>
      </c>
      <c r="BE118" s="39" t="s">
        <v>27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39">
        <f>SUM(Table4[[#This Row],[Column106]:[Column102]])</f>
        <v>0</v>
      </c>
      <c r="BL118" s="18">
        <v>0</v>
      </c>
      <c r="BM118" s="18">
        <v>0</v>
      </c>
      <c r="BN118" s="11">
        <v>0</v>
      </c>
      <c r="BO118" s="11">
        <v>0</v>
      </c>
      <c r="BP118" s="11">
        <v>0</v>
      </c>
      <c r="BQ118" s="33">
        <f>SUM(Table4[[#This Row],[Column26]:[Column28]])</f>
        <v>0</v>
      </c>
      <c r="BR118" s="18">
        <v>0</v>
      </c>
      <c r="BS118" s="18">
        <v>0</v>
      </c>
      <c r="BT118" s="11">
        <v>0</v>
      </c>
      <c r="BU118" s="11">
        <v>0</v>
      </c>
      <c r="BV118" s="11">
        <v>0</v>
      </c>
      <c r="BW118" s="33">
        <f>SUM(Table4[[#This Row],[Column29]:[Column31]])</f>
        <v>0</v>
      </c>
      <c r="BX118" s="11">
        <v>0</v>
      </c>
      <c r="BY118" s="11">
        <v>0</v>
      </c>
      <c r="BZ118" s="11">
        <v>0</v>
      </c>
      <c r="CA118" s="11">
        <v>0</v>
      </c>
      <c r="CB118" s="11">
        <v>0</v>
      </c>
      <c r="CC118" s="33">
        <f>SUM(Table4[[#This Row],[Column35]:[Column37]])</f>
        <v>0</v>
      </c>
      <c r="CD118" s="18">
        <v>0</v>
      </c>
      <c r="CE118" s="18">
        <v>0</v>
      </c>
      <c r="CF118" s="11">
        <v>0</v>
      </c>
      <c r="CG118" s="11">
        <v>0</v>
      </c>
      <c r="CH118" s="11">
        <v>0</v>
      </c>
      <c r="CI118" s="33">
        <f>SUM(Table4[[#This Row],[Column38]:[Column40]])</f>
        <v>0</v>
      </c>
      <c r="CJ118" s="18">
        <v>17</v>
      </c>
      <c r="CK118" s="18">
        <v>37</v>
      </c>
      <c r="CL118" s="11">
        <v>0</v>
      </c>
      <c r="CM118" s="11">
        <v>0</v>
      </c>
      <c r="CN118" s="11">
        <v>0</v>
      </c>
      <c r="CO118" s="32">
        <f>SUM(Table4[[#This Row],[Column41]:[Column43]])</f>
        <v>54</v>
      </c>
      <c r="CP118" s="18">
        <v>1</v>
      </c>
      <c r="CQ118" s="18">
        <v>0</v>
      </c>
      <c r="CR118" s="11">
        <v>0</v>
      </c>
      <c r="CS118" s="11">
        <v>0</v>
      </c>
      <c r="CT118" s="11">
        <v>0</v>
      </c>
      <c r="CU118" s="32">
        <f>SUM(Table4[[#This Row],[Column44]:[Column46]])</f>
        <v>1</v>
      </c>
      <c r="CV118" s="18">
        <v>0</v>
      </c>
      <c r="CW118" s="18">
        <v>2</v>
      </c>
      <c r="CX118" s="11">
        <v>0</v>
      </c>
      <c r="CY118" s="11">
        <v>0</v>
      </c>
      <c r="CZ118" s="11">
        <v>0</v>
      </c>
      <c r="DA118" s="32">
        <f>SUM(Table4[[#This Row],[Column47]:[Column49]])</f>
        <v>2</v>
      </c>
    </row>
    <row r="119" spans="1:105" x14ac:dyDescent="0.25">
      <c r="A119" s="1">
        <v>41407</v>
      </c>
      <c r="B119" s="18">
        <v>80</v>
      </c>
      <c r="C119" s="18">
        <v>60</v>
      </c>
      <c r="D119" s="18">
        <v>0</v>
      </c>
      <c r="E119" s="18">
        <v>0</v>
      </c>
      <c r="F119" s="18">
        <v>0</v>
      </c>
      <c r="G119" s="18">
        <f>SUM(Table4[[#This Row],[Column2]:[Column4]])</f>
        <v>140</v>
      </c>
      <c r="H119" s="39">
        <v>69.7841726618705</v>
      </c>
      <c r="I119" s="18">
        <v>0</v>
      </c>
      <c r="J119" s="18">
        <v>0</v>
      </c>
      <c r="K119" s="11">
        <v>0</v>
      </c>
      <c r="L119" s="11">
        <v>0</v>
      </c>
      <c r="M119" s="11">
        <v>0</v>
      </c>
      <c r="N119" s="18">
        <f>SUM(Table4[[#This Row],[Column5]:[Column7]])</f>
        <v>0</v>
      </c>
      <c r="O119" s="39" t="s">
        <v>27</v>
      </c>
      <c r="P119" s="18">
        <v>0</v>
      </c>
      <c r="Q119" s="18">
        <v>0</v>
      </c>
      <c r="R119" s="11">
        <v>0</v>
      </c>
      <c r="S119" s="11">
        <v>0</v>
      </c>
      <c r="T119" s="11">
        <v>0</v>
      </c>
      <c r="U119" s="18">
        <f>SUM(Table4[[#This Row],[Column8]:[Column10]])</f>
        <v>0</v>
      </c>
      <c r="V119" s="39" t="s">
        <v>27</v>
      </c>
      <c r="W119" s="18">
        <v>0</v>
      </c>
      <c r="X119" s="18">
        <v>0</v>
      </c>
      <c r="Y119" s="11">
        <v>0</v>
      </c>
      <c r="Z119" s="11">
        <v>0</v>
      </c>
      <c r="AA119" s="11">
        <v>0</v>
      </c>
      <c r="AB119" s="18">
        <f>SUM(Table4[[#This Row],[Column11]:[Column13]])</f>
        <v>0</v>
      </c>
      <c r="AC119" s="39" t="s">
        <v>27</v>
      </c>
      <c r="AD119" s="18">
        <v>0</v>
      </c>
      <c r="AE119" s="18">
        <v>0</v>
      </c>
      <c r="AF119" s="11">
        <v>0</v>
      </c>
      <c r="AG119" s="11">
        <v>0</v>
      </c>
      <c r="AH119" s="11">
        <v>0</v>
      </c>
      <c r="AI119" s="18">
        <f>SUM(Table4[[#This Row],[Column14]:[Column16]])</f>
        <v>0</v>
      </c>
      <c r="AJ119" s="39" t="s">
        <v>27</v>
      </c>
      <c r="AK119" s="12">
        <v>20</v>
      </c>
      <c r="AL119" s="12">
        <v>10</v>
      </c>
      <c r="AM119" s="12">
        <v>0</v>
      </c>
      <c r="AN119" s="12">
        <v>0</v>
      </c>
      <c r="AO119" s="12">
        <v>0</v>
      </c>
      <c r="AP119" s="12">
        <f>SUM(Table4[[#This Row],[Column99]:[Column95]])</f>
        <v>30</v>
      </c>
      <c r="AQ119" s="39">
        <v>60.533333333333303</v>
      </c>
      <c r="AR119" s="18">
        <v>0</v>
      </c>
      <c r="AS119" s="11">
        <v>0</v>
      </c>
      <c r="AT119" s="11">
        <v>0</v>
      </c>
      <c r="AU119" s="11">
        <v>0</v>
      </c>
      <c r="AV119" s="11">
        <v>0</v>
      </c>
      <c r="AW119" s="18">
        <f>SUM(Table4[[#This Row],[Column17]:[Column19]])</f>
        <v>0</v>
      </c>
      <c r="AX119" s="39" t="s">
        <v>27</v>
      </c>
      <c r="AY119" s="11">
        <v>0</v>
      </c>
      <c r="AZ119" s="18">
        <v>0</v>
      </c>
      <c r="BA119" s="11">
        <v>0</v>
      </c>
      <c r="BB119" s="11">
        <v>0</v>
      </c>
      <c r="BC119" s="11">
        <v>0</v>
      </c>
      <c r="BD119" s="18">
        <f>SUM(Table4[[#This Row],[Column20]:[Column22]])</f>
        <v>0</v>
      </c>
      <c r="BE119" s="39" t="s">
        <v>27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39">
        <f>SUM(Table4[[#This Row],[Column106]:[Column102]])</f>
        <v>0</v>
      </c>
      <c r="BL119" s="18">
        <v>0</v>
      </c>
      <c r="BM119" s="18">
        <v>0</v>
      </c>
      <c r="BN119" s="11">
        <v>0</v>
      </c>
      <c r="BO119" s="11">
        <v>0</v>
      </c>
      <c r="BP119" s="11">
        <v>0</v>
      </c>
      <c r="BQ119" s="33">
        <f>SUM(Table4[[#This Row],[Column26]:[Column28]])</f>
        <v>0</v>
      </c>
      <c r="BR119" s="18">
        <v>0</v>
      </c>
      <c r="BS119" s="18">
        <v>0</v>
      </c>
      <c r="BT119" s="11">
        <v>0</v>
      </c>
      <c r="BU119" s="11">
        <v>0</v>
      </c>
      <c r="BV119" s="11">
        <v>0</v>
      </c>
      <c r="BW119" s="33">
        <f>SUM(Table4[[#This Row],[Column29]:[Column31]])</f>
        <v>0</v>
      </c>
      <c r="BX119" s="11">
        <v>0</v>
      </c>
      <c r="BY119" s="11">
        <v>0</v>
      </c>
      <c r="BZ119" s="11">
        <v>0</v>
      </c>
      <c r="CA119" s="11">
        <v>0</v>
      </c>
      <c r="CB119" s="11">
        <v>0</v>
      </c>
      <c r="CC119" s="33">
        <f>SUM(Table4[[#This Row],[Column35]:[Column37]])</f>
        <v>0</v>
      </c>
      <c r="CD119" s="18">
        <v>0</v>
      </c>
      <c r="CE119" s="18">
        <v>0</v>
      </c>
      <c r="CF119" s="11">
        <v>0</v>
      </c>
      <c r="CG119" s="11">
        <v>0</v>
      </c>
      <c r="CH119" s="11">
        <v>0</v>
      </c>
      <c r="CI119" s="33">
        <f>SUM(Table4[[#This Row],[Column38]:[Column40]])</f>
        <v>0</v>
      </c>
      <c r="CJ119" s="18">
        <v>27</v>
      </c>
      <c r="CK119" s="18">
        <v>35</v>
      </c>
      <c r="CL119" s="11">
        <v>0</v>
      </c>
      <c r="CM119" s="11">
        <v>0</v>
      </c>
      <c r="CN119" s="11">
        <v>0</v>
      </c>
      <c r="CO119" s="32">
        <f>SUM(Table4[[#This Row],[Column41]:[Column43]])</f>
        <v>62</v>
      </c>
      <c r="CP119" s="18">
        <v>2</v>
      </c>
      <c r="CQ119" s="18">
        <v>4</v>
      </c>
      <c r="CR119" s="11">
        <v>0</v>
      </c>
      <c r="CS119" s="11">
        <v>0</v>
      </c>
      <c r="CT119" s="11">
        <v>0</v>
      </c>
      <c r="CU119" s="32">
        <f>SUM(Table4[[#This Row],[Column44]:[Column46]])</f>
        <v>6</v>
      </c>
      <c r="CV119" s="18">
        <v>2</v>
      </c>
      <c r="CW119" s="18">
        <v>2</v>
      </c>
      <c r="CX119" s="11">
        <v>0</v>
      </c>
      <c r="CY119" s="11">
        <v>0</v>
      </c>
      <c r="CZ119" s="11">
        <v>0</v>
      </c>
      <c r="DA119" s="32">
        <f>SUM(Table4[[#This Row],[Column47]:[Column49]])</f>
        <v>4</v>
      </c>
    </row>
    <row r="120" spans="1:105" x14ac:dyDescent="0.25">
      <c r="A120" s="1">
        <v>41408</v>
      </c>
      <c r="B120" s="18">
        <v>87</v>
      </c>
      <c r="C120" s="18">
        <v>64</v>
      </c>
      <c r="D120" s="18">
        <v>0</v>
      </c>
      <c r="E120" s="18">
        <v>0</v>
      </c>
      <c r="F120" s="18">
        <v>0</v>
      </c>
      <c r="G120" s="18">
        <f>SUM(Table4[[#This Row],[Column2]:[Column4]])</f>
        <v>151</v>
      </c>
      <c r="H120" s="39">
        <v>70.536423841059602</v>
      </c>
      <c r="I120" s="18">
        <v>0</v>
      </c>
      <c r="J120" s="18">
        <v>0</v>
      </c>
      <c r="K120" s="11">
        <v>0</v>
      </c>
      <c r="L120" s="11">
        <v>0</v>
      </c>
      <c r="M120" s="11">
        <v>0</v>
      </c>
      <c r="N120" s="18">
        <f>SUM(Table4[[#This Row],[Column5]:[Column7]])</f>
        <v>0</v>
      </c>
      <c r="O120" s="39" t="s">
        <v>27</v>
      </c>
      <c r="P120" s="18">
        <v>0</v>
      </c>
      <c r="Q120" s="18">
        <v>0</v>
      </c>
      <c r="R120" s="11">
        <v>0</v>
      </c>
      <c r="S120" s="11">
        <v>0</v>
      </c>
      <c r="T120" s="11">
        <v>0</v>
      </c>
      <c r="U120" s="18">
        <f>SUM(Table4[[#This Row],[Column8]:[Column10]])</f>
        <v>0</v>
      </c>
      <c r="V120" s="39" t="s">
        <v>27</v>
      </c>
      <c r="W120" s="18">
        <v>0</v>
      </c>
      <c r="X120" s="18">
        <v>0</v>
      </c>
      <c r="Y120" s="11">
        <v>0</v>
      </c>
      <c r="Z120" s="11">
        <v>0</v>
      </c>
      <c r="AA120" s="11">
        <v>0</v>
      </c>
      <c r="AB120" s="18">
        <f>SUM(Table4[[#This Row],[Column11]:[Column13]])</f>
        <v>0</v>
      </c>
      <c r="AC120" s="39" t="s">
        <v>27</v>
      </c>
      <c r="AD120" s="18">
        <v>0</v>
      </c>
      <c r="AE120" s="18">
        <v>0</v>
      </c>
      <c r="AF120" s="11">
        <v>0</v>
      </c>
      <c r="AG120" s="11">
        <v>0</v>
      </c>
      <c r="AH120" s="11">
        <v>0</v>
      </c>
      <c r="AI120" s="18">
        <f>SUM(Table4[[#This Row],[Column14]:[Column16]])</f>
        <v>0</v>
      </c>
      <c r="AJ120" s="39" t="s">
        <v>27</v>
      </c>
      <c r="AK120" s="12">
        <v>11</v>
      </c>
      <c r="AL120" s="12">
        <v>12</v>
      </c>
      <c r="AM120" s="12">
        <v>0</v>
      </c>
      <c r="AN120" s="12">
        <v>0</v>
      </c>
      <c r="AO120" s="12">
        <v>0</v>
      </c>
      <c r="AP120" s="12">
        <f>SUM(Table4[[#This Row],[Column99]:[Column95]])</f>
        <v>23</v>
      </c>
      <c r="AQ120" s="39">
        <v>59.869565217391298</v>
      </c>
      <c r="AR120" s="18">
        <v>0</v>
      </c>
      <c r="AS120" s="11">
        <v>0</v>
      </c>
      <c r="AT120" s="11">
        <v>0</v>
      </c>
      <c r="AU120" s="11">
        <v>0</v>
      </c>
      <c r="AV120" s="11">
        <v>0</v>
      </c>
      <c r="AW120" s="18">
        <f>SUM(Table4[[#This Row],[Column17]:[Column19]])</f>
        <v>0</v>
      </c>
      <c r="AX120" s="39" t="s">
        <v>27</v>
      </c>
      <c r="AY120" s="11">
        <v>0</v>
      </c>
      <c r="AZ120" s="18">
        <v>0</v>
      </c>
      <c r="BA120" s="11">
        <v>0</v>
      </c>
      <c r="BB120" s="11">
        <v>0</v>
      </c>
      <c r="BC120" s="11">
        <v>0</v>
      </c>
      <c r="BD120" s="18">
        <f>SUM(Table4[[#This Row],[Column20]:[Column22]])</f>
        <v>0</v>
      </c>
      <c r="BE120" s="39" t="s">
        <v>27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39">
        <f>SUM(Table4[[#This Row],[Column106]:[Column102]])</f>
        <v>0</v>
      </c>
      <c r="BL120" s="18">
        <v>0</v>
      </c>
      <c r="BM120" s="18">
        <v>0</v>
      </c>
      <c r="BN120" s="11">
        <v>0</v>
      </c>
      <c r="BO120" s="11">
        <v>0</v>
      </c>
      <c r="BP120" s="11">
        <v>0</v>
      </c>
      <c r="BQ120" s="33">
        <f>SUM(Table4[[#This Row],[Column26]:[Column28]])</f>
        <v>0</v>
      </c>
      <c r="BR120" s="18">
        <v>0</v>
      </c>
      <c r="BS120" s="18">
        <v>0</v>
      </c>
      <c r="BT120" s="11">
        <v>0</v>
      </c>
      <c r="BU120" s="11">
        <v>0</v>
      </c>
      <c r="BV120" s="11">
        <v>0</v>
      </c>
      <c r="BW120" s="33">
        <f>SUM(Table4[[#This Row],[Column29]:[Column31]])</f>
        <v>0</v>
      </c>
      <c r="BX120" s="11">
        <v>0</v>
      </c>
      <c r="BY120" s="11">
        <v>0</v>
      </c>
      <c r="BZ120" s="11">
        <v>0</v>
      </c>
      <c r="CA120" s="11">
        <v>0</v>
      </c>
      <c r="CB120" s="11">
        <v>0</v>
      </c>
      <c r="CC120" s="33">
        <f>SUM(Table4[[#This Row],[Column35]:[Column37]])</f>
        <v>0</v>
      </c>
      <c r="CD120" s="18">
        <v>0</v>
      </c>
      <c r="CE120" s="18">
        <v>0</v>
      </c>
      <c r="CF120" s="11">
        <v>0</v>
      </c>
      <c r="CG120" s="11">
        <v>0</v>
      </c>
      <c r="CH120" s="11">
        <v>0</v>
      </c>
      <c r="CI120" s="33">
        <f>SUM(Table4[[#This Row],[Column38]:[Column40]])</f>
        <v>0</v>
      </c>
      <c r="CJ120" s="18">
        <v>31</v>
      </c>
      <c r="CK120" s="18">
        <v>42</v>
      </c>
      <c r="CL120" s="11">
        <v>0</v>
      </c>
      <c r="CM120" s="11">
        <v>0</v>
      </c>
      <c r="CN120" s="11">
        <v>0</v>
      </c>
      <c r="CO120" s="32">
        <f>SUM(Table4[[#This Row],[Column41]:[Column43]])</f>
        <v>73</v>
      </c>
      <c r="CP120" s="18">
        <v>2</v>
      </c>
      <c r="CQ120" s="18">
        <v>2</v>
      </c>
      <c r="CR120" s="11">
        <v>0</v>
      </c>
      <c r="CS120" s="11">
        <v>0</v>
      </c>
      <c r="CT120" s="11">
        <v>0</v>
      </c>
      <c r="CU120" s="32">
        <f>SUM(Table4[[#This Row],[Column44]:[Column46]])</f>
        <v>4</v>
      </c>
      <c r="CV120" s="18">
        <v>1</v>
      </c>
      <c r="CW120" s="18">
        <v>2</v>
      </c>
      <c r="CX120" s="11">
        <v>0</v>
      </c>
      <c r="CY120" s="11">
        <v>0</v>
      </c>
      <c r="CZ120" s="11">
        <v>0</v>
      </c>
      <c r="DA120" s="32">
        <f>SUM(Table4[[#This Row],[Column47]:[Column49]])</f>
        <v>3</v>
      </c>
    </row>
    <row r="121" spans="1:105" x14ac:dyDescent="0.25">
      <c r="A121" s="1">
        <v>41409</v>
      </c>
      <c r="B121" s="18">
        <v>76</v>
      </c>
      <c r="C121" s="18">
        <v>72</v>
      </c>
      <c r="D121" s="18">
        <v>0</v>
      </c>
      <c r="E121" s="18">
        <v>0</v>
      </c>
      <c r="F121" s="18">
        <v>0</v>
      </c>
      <c r="G121" s="18">
        <f>SUM(Table4[[#This Row],[Column2]:[Column4]])</f>
        <v>148</v>
      </c>
      <c r="H121" s="39">
        <v>71.047297297297305</v>
      </c>
      <c r="I121" s="18">
        <v>0</v>
      </c>
      <c r="J121" s="18">
        <v>0</v>
      </c>
      <c r="K121" s="11">
        <v>0</v>
      </c>
      <c r="L121" s="11">
        <v>0</v>
      </c>
      <c r="M121" s="11">
        <v>0</v>
      </c>
      <c r="N121" s="18">
        <f>SUM(Table4[[#This Row],[Column5]:[Column7]])</f>
        <v>0</v>
      </c>
      <c r="O121" s="39" t="s">
        <v>27</v>
      </c>
      <c r="P121" s="18">
        <v>0</v>
      </c>
      <c r="Q121" s="18">
        <v>0</v>
      </c>
      <c r="R121" s="11">
        <v>0</v>
      </c>
      <c r="S121" s="11">
        <v>0</v>
      </c>
      <c r="T121" s="11">
        <v>0</v>
      </c>
      <c r="U121" s="18">
        <f>SUM(Table4[[#This Row],[Column8]:[Column10]])</f>
        <v>0</v>
      </c>
      <c r="V121" s="39" t="s">
        <v>27</v>
      </c>
      <c r="W121" s="18">
        <v>0</v>
      </c>
      <c r="X121" s="18">
        <v>0</v>
      </c>
      <c r="Y121" s="11">
        <v>0</v>
      </c>
      <c r="Z121" s="11">
        <v>0</v>
      </c>
      <c r="AA121" s="11">
        <v>0</v>
      </c>
      <c r="AB121" s="18">
        <f>SUM(Table4[[#This Row],[Column11]:[Column13]])</f>
        <v>0</v>
      </c>
      <c r="AC121" s="39" t="s">
        <v>27</v>
      </c>
      <c r="AD121" s="18">
        <v>0</v>
      </c>
      <c r="AE121" s="18">
        <v>0</v>
      </c>
      <c r="AF121" s="11">
        <v>0</v>
      </c>
      <c r="AG121" s="11">
        <v>0</v>
      </c>
      <c r="AH121" s="11">
        <v>0</v>
      </c>
      <c r="AI121" s="18">
        <f>SUM(Table4[[#This Row],[Column14]:[Column16]])</f>
        <v>0</v>
      </c>
      <c r="AJ121" s="39" t="s">
        <v>27</v>
      </c>
      <c r="AK121" s="12">
        <v>18</v>
      </c>
      <c r="AL121" s="12">
        <v>6</v>
      </c>
      <c r="AM121" s="12">
        <v>0</v>
      </c>
      <c r="AN121" s="12">
        <v>0</v>
      </c>
      <c r="AO121" s="12">
        <v>0</v>
      </c>
      <c r="AP121" s="12">
        <f>SUM(Table4[[#This Row],[Column99]:[Column95]])</f>
        <v>24</v>
      </c>
      <c r="AQ121" s="39">
        <v>65.0416666666667</v>
      </c>
      <c r="AR121" s="18">
        <v>0</v>
      </c>
      <c r="AS121" s="11">
        <v>0</v>
      </c>
      <c r="AT121" s="11">
        <v>0</v>
      </c>
      <c r="AU121" s="11">
        <v>0</v>
      </c>
      <c r="AV121" s="11">
        <v>0</v>
      </c>
      <c r="AW121" s="18">
        <f>SUM(Table4[[#This Row],[Column17]:[Column19]])</f>
        <v>0</v>
      </c>
      <c r="AX121" s="39" t="s">
        <v>27</v>
      </c>
      <c r="AY121" s="11">
        <v>0</v>
      </c>
      <c r="AZ121" s="18">
        <v>0</v>
      </c>
      <c r="BA121" s="11">
        <v>0</v>
      </c>
      <c r="BB121" s="11">
        <v>0</v>
      </c>
      <c r="BC121" s="11">
        <v>0</v>
      </c>
      <c r="BD121" s="18">
        <f>SUM(Table4[[#This Row],[Column20]:[Column22]])</f>
        <v>0</v>
      </c>
      <c r="BE121" s="39" t="s">
        <v>27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39">
        <f>SUM(Table4[[#This Row],[Column106]:[Column102]])</f>
        <v>0</v>
      </c>
      <c r="BL121" s="18">
        <v>0</v>
      </c>
      <c r="BM121" s="18">
        <v>0</v>
      </c>
      <c r="BN121" s="11">
        <v>0</v>
      </c>
      <c r="BO121" s="11">
        <v>0</v>
      </c>
      <c r="BP121" s="11">
        <v>0</v>
      </c>
      <c r="BQ121" s="33">
        <f>SUM(Table4[[#This Row],[Column26]:[Column28]])</f>
        <v>0</v>
      </c>
      <c r="BR121" s="18">
        <v>0</v>
      </c>
      <c r="BS121" s="18">
        <v>0</v>
      </c>
      <c r="BT121" s="11">
        <v>0</v>
      </c>
      <c r="BU121" s="11">
        <v>0</v>
      </c>
      <c r="BV121" s="11">
        <v>0</v>
      </c>
      <c r="BW121" s="33">
        <f>SUM(Table4[[#This Row],[Column29]:[Column31]])</f>
        <v>0</v>
      </c>
      <c r="BX121" s="11">
        <v>0</v>
      </c>
      <c r="BY121" s="11">
        <v>0</v>
      </c>
      <c r="BZ121" s="11">
        <v>0</v>
      </c>
      <c r="CA121" s="11">
        <v>0</v>
      </c>
      <c r="CB121" s="11">
        <v>0</v>
      </c>
      <c r="CC121" s="33">
        <f>SUM(Table4[[#This Row],[Column35]:[Column37]])</f>
        <v>0</v>
      </c>
      <c r="CD121" s="18">
        <v>0</v>
      </c>
      <c r="CE121" s="18">
        <v>0</v>
      </c>
      <c r="CF121" s="11">
        <v>0</v>
      </c>
      <c r="CG121" s="11">
        <v>0</v>
      </c>
      <c r="CH121" s="11">
        <v>0</v>
      </c>
      <c r="CI121" s="33">
        <f>SUM(Table4[[#This Row],[Column38]:[Column40]])</f>
        <v>0</v>
      </c>
      <c r="CJ121" s="18">
        <v>17</v>
      </c>
      <c r="CK121" s="18">
        <v>28</v>
      </c>
      <c r="CL121" s="11">
        <v>0</v>
      </c>
      <c r="CM121" s="11">
        <v>0</v>
      </c>
      <c r="CN121" s="11">
        <v>0</v>
      </c>
      <c r="CO121" s="32">
        <f>SUM(Table4[[#This Row],[Column41]:[Column43]])</f>
        <v>45</v>
      </c>
      <c r="CP121" s="18">
        <v>0</v>
      </c>
      <c r="CQ121" s="18">
        <v>2</v>
      </c>
      <c r="CR121" s="11">
        <v>0</v>
      </c>
      <c r="CS121" s="11">
        <v>0</v>
      </c>
      <c r="CT121" s="11">
        <v>0</v>
      </c>
      <c r="CU121" s="32">
        <f>SUM(Table4[[#This Row],[Column44]:[Column46]])</f>
        <v>2</v>
      </c>
      <c r="CV121" s="18">
        <v>0</v>
      </c>
      <c r="CW121" s="18">
        <v>1</v>
      </c>
      <c r="CX121" s="11">
        <v>0</v>
      </c>
      <c r="CY121" s="11">
        <v>0</v>
      </c>
      <c r="CZ121" s="11">
        <v>0</v>
      </c>
      <c r="DA121" s="32">
        <f>SUM(Table4[[#This Row],[Column47]:[Column49]])</f>
        <v>1</v>
      </c>
    </row>
    <row r="122" spans="1:105" x14ac:dyDescent="0.25">
      <c r="A122" s="1">
        <v>41410</v>
      </c>
      <c r="B122" s="18">
        <v>105</v>
      </c>
      <c r="C122" s="18">
        <v>64</v>
      </c>
      <c r="D122" s="18">
        <v>0</v>
      </c>
      <c r="E122" s="18">
        <v>0</v>
      </c>
      <c r="F122" s="18">
        <v>0</v>
      </c>
      <c r="G122" s="18">
        <f>SUM(Table4[[#This Row],[Column2]:[Column4]])</f>
        <v>169</v>
      </c>
      <c r="H122" s="39">
        <v>69.646341463414601</v>
      </c>
      <c r="I122" s="18">
        <v>0</v>
      </c>
      <c r="J122" s="18">
        <v>0</v>
      </c>
      <c r="K122" s="11">
        <v>0</v>
      </c>
      <c r="L122" s="11">
        <v>0</v>
      </c>
      <c r="M122" s="11">
        <v>0</v>
      </c>
      <c r="N122" s="18">
        <f>SUM(Table4[[#This Row],[Column5]:[Column7]])</f>
        <v>0</v>
      </c>
      <c r="O122" s="39" t="s">
        <v>27</v>
      </c>
      <c r="P122" s="18">
        <v>0</v>
      </c>
      <c r="Q122" s="18">
        <v>0</v>
      </c>
      <c r="R122" s="11">
        <v>0</v>
      </c>
      <c r="S122" s="11">
        <v>0</v>
      </c>
      <c r="T122" s="11">
        <v>0</v>
      </c>
      <c r="U122" s="18">
        <f>SUM(Table4[[#This Row],[Column8]:[Column10]])</f>
        <v>0</v>
      </c>
      <c r="V122" s="39" t="s">
        <v>27</v>
      </c>
      <c r="W122" s="18">
        <v>0</v>
      </c>
      <c r="X122" s="18">
        <v>0</v>
      </c>
      <c r="Y122" s="11">
        <v>0</v>
      </c>
      <c r="Z122" s="11">
        <v>0</v>
      </c>
      <c r="AA122" s="11">
        <v>0</v>
      </c>
      <c r="AB122" s="18">
        <f>SUM(Table4[[#This Row],[Column11]:[Column13]])</f>
        <v>0</v>
      </c>
      <c r="AC122" s="39" t="s">
        <v>27</v>
      </c>
      <c r="AD122" s="18">
        <v>0</v>
      </c>
      <c r="AE122" s="18">
        <v>0</v>
      </c>
      <c r="AF122" s="11">
        <v>0</v>
      </c>
      <c r="AG122" s="11">
        <v>0</v>
      </c>
      <c r="AH122" s="11">
        <v>0</v>
      </c>
      <c r="AI122" s="18">
        <f>SUM(Table4[[#This Row],[Column14]:[Column16]])</f>
        <v>0</v>
      </c>
      <c r="AJ122" s="39" t="s">
        <v>27</v>
      </c>
      <c r="AK122" s="12">
        <v>26</v>
      </c>
      <c r="AL122" s="12">
        <v>19</v>
      </c>
      <c r="AM122" s="12">
        <v>0</v>
      </c>
      <c r="AN122" s="12">
        <v>0</v>
      </c>
      <c r="AO122" s="12">
        <v>0</v>
      </c>
      <c r="AP122" s="12">
        <f>SUM(Table4[[#This Row],[Column99]:[Column95]])</f>
        <v>45</v>
      </c>
      <c r="AQ122" s="39">
        <v>64.844444444444406</v>
      </c>
      <c r="AR122" s="18">
        <v>0</v>
      </c>
      <c r="AS122" s="11">
        <v>0</v>
      </c>
      <c r="AT122" s="11">
        <v>0</v>
      </c>
      <c r="AU122" s="11">
        <v>0</v>
      </c>
      <c r="AV122" s="11">
        <v>0</v>
      </c>
      <c r="AW122" s="18">
        <f>SUM(Table4[[#This Row],[Column17]:[Column19]])</f>
        <v>0</v>
      </c>
      <c r="AX122" s="39" t="s">
        <v>27</v>
      </c>
      <c r="AY122" s="11">
        <v>0</v>
      </c>
      <c r="AZ122" s="18">
        <v>0</v>
      </c>
      <c r="BA122" s="11">
        <v>0</v>
      </c>
      <c r="BB122" s="11">
        <v>0</v>
      </c>
      <c r="BC122" s="11">
        <v>0</v>
      </c>
      <c r="BD122" s="18">
        <f>SUM(Table4[[#This Row],[Column20]:[Column22]])</f>
        <v>0</v>
      </c>
      <c r="BE122" s="39" t="s">
        <v>27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39">
        <f>SUM(Table4[[#This Row],[Column106]:[Column102]])</f>
        <v>0</v>
      </c>
      <c r="BL122" s="18">
        <v>0</v>
      </c>
      <c r="BM122" s="18">
        <v>0</v>
      </c>
      <c r="BN122" s="11">
        <v>0</v>
      </c>
      <c r="BO122" s="11">
        <v>0</v>
      </c>
      <c r="BP122" s="11">
        <v>0</v>
      </c>
      <c r="BQ122" s="33">
        <f>SUM(Table4[[#This Row],[Column26]:[Column28]])</f>
        <v>0</v>
      </c>
      <c r="BR122" s="18">
        <v>95</v>
      </c>
      <c r="BS122" s="18">
        <v>24</v>
      </c>
      <c r="BT122" s="11">
        <v>0</v>
      </c>
      <c r="BU122" s="11">
        <v>0</v>
      </c>
      <c r="BV122" s="11">
        <v>0</v>
      </c>
      <c r="BW122" s="33">
        <f>SUM(Table4[[#This Row],[Column29]:[Column31]])</f>
        <v>119</v>
      </c>
      <c r="BX122" s="11">
        <v>0</v>
      </c>
      <c r="BY122" s="11">
        <v>0</v>
      </c>
      <c r="BZ122" s="11">
        <v>0</v>
      </c>
      <c r="CA122" s="11">
        <v>0</v>
      </c>
      <c r="CB122" s="11">
        <v>0</v>
      </c>
      <c r="CC122" s="33">
        <f>SUM(Table4[[#This Row],[Column35]:[Column37]])</f>
        <v>0</v>
      </c>
      <c r="CD122" s="18">
        <v>0</v>
      </c>
      <c r="CE122" s="18">
        <v>0</v>
      </c>
      <c r="CF122" s="11">
        <v>0</v>
      </c>
      <c r="CG122" s="11">
        <v>0</v>
      </c>
      <c r="CH122" s="11">
        <v>0</v>
      </c>
      <c r="CI122" s="33">
        <f>SUM(Table4[[#This Row],[Column38]:[Column40]])</f>
        <v>0</v>
      </c>
      <c r="CJ122" s="18">
        <v>26</v>
      </c>
      <c r="CK122" s="18">
        <v>35</v>
      </c>
      <c r="CL122" s="11">
        <v>0</v>
      </c>
      <c r="CM122" s="11">
        <v>0</v>
      </c>
      <c r="CN122" s="11">
        <v>0</v>
      </c>
      <c r="CO122" s="32">
        <f>SUM(Table4[[#This Row],[Column41]:[Column43]])</f>
        <v>61</v>
      </c>
      <c r="CP122" s="18">
        <v>1</v>
      </c>
      <c r="CQ122" s="18">
        <v>8</v>
      </c>
      <c r="CR122" s="11">
        <v>0</v>
      </c>
      <c r="CS122" s="11">
        <v>0</v>
      </c>
      <c r="CT122" s="11">
        <v>0</v>
      </c>
      <c r="CU122" s="32">
        <f>SUM(Table4[[#This Row],[Column44]:[Column46]])</f>
        <v>9</v>
      </c>
      <c r="CV122" s="18">
        <v>0</v>
      </c>
      <c r="CW122" s="18">
        <v>0</v>
      </c>
      <c r="CX122" s="11">
        <v>0</v>
      </c>
      <c r="CY122" s="11">
        <v>0</v>
      </c>
      <c r="CZ122" s="11">
        <v>0</v>
      </c>
      <c r="DA122" s="32">
        <f>SUM(Table4[[#This Row],[Column47]:[Column49]])</f>
        <v>0</v>
      </c>
    </row>
    <row r="123" spans="1:105" x14ac:dyDescent="0.25">
      <c r="A123" s="1">
        <v>41411</v>
      </c>
      <c r="B123" s="18">
        <v>163</v>
      </c>
      <c r="C123" s="18">
        <v>58</v>
      </c>
      <c r="D123" s="18">
        <v>0</v>
      </c>
      <c r="E123" s="18">
        <v>0</v>
      </c>
      <c r="F123" s="18">
        <v>0</v>
      </c>
      <c r="G123" s="18">
        <f>SUM(Table4[[#This Row],[Column2]:[Column4]])</f>
        <v>221</v>
      </c>
      <c r="H123" s="39">
        <v>69.886075949367097</v>
      </c>
      <c r="I123" s="18">
        <v>0</v>
      </c>
      <c r="J123" s="18">
        <v>0</v>
      </c>
      <c r="K123" s="11">
        <v>0</v>
      </c>
      <c r="L123" s="11">
        <v>0</v>
      </c>
      <c r="M123" s="11">
        <v>0</v>
      </c>
      <c r="N123" s="18">
        <f>SUM(Table4[[#This Row],[Column5]:[Column7]])</f>
        <v>0</v>
      </c>
      <c r="O123" s="39" t="s">
        <v>27</v>
      </c>
      <c r="P123" s="18">
        <v>0</v>
      </c>
      <c r="Q123" s="18">
        <v>0</v>
      </c>
      <c r="R123" s="11">
        <v>0</v>
      </c>
      <c r="S123" s="11">
        <v>0</v>
      </c>
      <c r="T123" s="11">
        <v>0</v>
      </c>
      <c r="U123" s="18">
        <f>SUM(Table4[[#This Row],[Column8]:[Column10]])</f>
        <v>0</v>
      </c>
      <c r="V123" s="39" t="s">
        <v>27</v>
      </c>
      <c r="W123" s="18">
        <v>0</v>
      </c>
      <c r="X123" s="18">
        <v>0</v>
      </c>
      <c r="Y123" s="11">
        <v>0</v>
      </c>
      <c r="Z123" s="11">
        <v>0</v>
      </c>
      <c r="AA123" s="11">
        <v>0</v>
      </c>
      <c r="AB123" s="18">
        <f>SUM(Table4[[#This Row],[Column11]:[Column13]])</f>
        <v>0</v>
      </c>
      <c r="AC123" s="39" t="s">
        <v>27</v>
      </c>
      <c r="AD123" s="18">
        <v>0</v>
      </c>
      <c r="AE123" s="18">
        <v>0</v>
      </c>
      <c r="AF123" s="11">
        <v>0</v>
      </c>
      <c r="AG123" s="11">
        <v>0</v>
      </c>
      <c r="AH123" s="11">
        <v>0</v>
      </c>
      <c r="AI123" s="18">
        <f>SUM(Table4[[#This Row],[Column14]:[Column16]])</f>
        <v>0</v>
      </c>
      <c r="AJ123" s="39" t="s">
        <v>27</v>
      </c>
      <c r="AK123" s="12">
        <v>27</v>
      </c>
      <c r="AL123" s="12">
        <v>20</v>
      </c>
      <c r="AM123" s="12">
        <v>0</v>
      </c>
      <c r="AN123" s="12">
        <v>0</v>
      </c>
      <c r="AO123" s="12">
        <v>0</v>
      </c>
      <c r="AP123" s="12">
        <f>SUM(Table4[[#This Row],[Column99]:[Column95]])</f>
        <v>47</v>
      </c>
      <c r="AQ123" s="39">
        <v>64.978723404255305</v>
      </c>
      <c r="AR123" s="18">
        <v>0</v>
      </c>
      <c r="AS123" s="11">
        <v>0</v>
      </c>
      <c r="AT123" s="11">
        <v>0</v>
      </c>
      <c r="AU123" s="11">
        <v>0</v>
      </c>
      <c r="AV123" s="11">
        <v>0</v>
      </c>
      <c r="AW123" s="18">
        <f>SUM(Table4[[#This Row],[Column17]:[Column19]])</f>
        <v>0</v>
      </c>
      <c r="AX123" s="39" t="s">
        <v>27</v>
      </c>
      <c r="AY123" s="11">
        <v>0</v>
      </c>
      <c r="AZ123" s="18">
        <v>0</v>
      </c>
      <c r="BA123" s="11">
        <v>0</v>
      </c>
      <c r="BB123" s="11">
        <v>0</v>
      </c>
      <c r="BC123" s="11">
        <v>0</v>
      </c>
      <c r="BD123" s="18">
        <f>SUM(Table4[[#This Row],[Column20]:[Column22]])</f>
        <v>0</v>
      </c>
      <c r="BE123" s="39" t="s">
        <v>27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39">
        <f>SUM(Table4[[#This Row],[Column106]:[Column102]])</f>
        <v>0</v>
      </c>
      <c r="BL123" s="18">
        <v>0</v>
      </c>
      <c r="BM123" s="18">
        <v>0</v>
      </c>
      <c r="BN123" s="11">
        <v>0</v>
      </c>
      <c r="BO123" s="11">
        <v>0</v>
      </c>
      <c r="BP123" s="11">
        <v>0</v>
      </c>
      <c r="BQ123" s="33">
        <f>SUM(Table4[[#This Row],[Column26]:[Column28]])</f>
        <v>0</v>
      </c>
      <c r="BR123" s="18">
        <v>0</v>
      </c>
      <c r="BS123" s="18">
        <v>0</v>
      </c>
      <c r="BT123" s="11">
        <v>0</v>
      </c>
      <c r="BU123" s="11">
        <v>0</v>
      </c>
      <c r="BV123" s="11">
        <v>0</v>
      </c>
      <c r="BW123" s="33">
        <f>SUM(Table4[[#This Row],[Column29]:[Column31]])</f>
        <v>0</v>
      </c>
      <c r="BX123" s="11">
        <v>0</v>
      </c>
      <c r="BY123" s="11">
        <v>0</v>
      </c>
      <c r="BZ123" s="11">
        <v>0</v>
      </c>
      <c r="CA123" s="11">
        <v>0</v>
      </c>
      <c r="CB123" s="11">
        <v>0</v>
      </c>
      <c r="CC123" s="33">
        <f>SUM(Table4[[#This Row],[Column35]:[Column37]])</f>
        <v>0</v>
      </c>
      <c r="CD123" s="18">
        <v>0</v>
      </c>
      <c r="CE123" s="18">
        <v>0</v>
      </c>
      <c r="CF123" s="11">
        <v>0</v>
      </c>
      <c r="CG123" s="11">
        <v>0</v>
      </c>
      <c r="CH123" s="11">
        <v>0</v>
      </c>
      <c r="CI123" s="33">
        <f>SUM(Table4[[#This Row],[Column38]:[Column40]])</f>
        <v>0</v>
      </c>
      <c r="CJ123" s="18">
        <v>21</v>
      </c>
      <c r="CK123" s="18">
        <v>31</v>
      </c>
      <c r="CL123" s="11">
        <v>0</v>
      </c>
      <c r="CM123" s="11">
        <v>0</v>
      </c>
      <c r="CN123" s="11">
        <v>0</v>
      </c>
      <c r="CO123" s="32">
        <f>SUM(Table4[[#This Row],[Column41]:[Column43]])</f>
        <v>52</v>
      </c>
      <c r="CP123" s="18">
        <v>0</v>
      </c>
      <c r="CQ123" s="18">
        <v>5</v>
      </c>
      <c r="CR123" s="11">
        <v>0</v>
      </c>
      <c r="CS123" s="11">
        <v>0</v>
      </c>
      <c r="CT123" s="11">
        <v>0</v>
      </c>
      <c r="CU123" s="32">
        <f>SUM(Table4[[#This Row],[Column44]:[Column46]])</f>
        <v>5</v>
      </c>
      <c r="CV123" s="18">
        <v>1</v>
      </c>
      <c r="CW123" s="18">
        <v>1</v>
      </c>
      <c r="CX123" s="11">
        <v>0</v>
      </c>
      <c r="CY123" s="11">
        <v>0</v>
      </c>
      <c r="CZ123" s="11">
        <v>0</v>
      </c>
      <c r="DA123" s="32">
        <f>SUM(Table4[[#This Row],[Column47]:[Column49]])</f>
        <v>2</v>
      </c>
    </row>
    <row r="124" spans="1:105" x14ac:dyDescent="0.25">
      <c r="A124" s="1">
        <v>41412</v>
      </c>
      <c r="B124" s="18">
        <v>103</v>
      </c>
      <c r="C124" s="18">
        <v>66</v>
      </c>
      <c r="D124" s="18">
        <v>0</v>
      </c>
      <c r="E124" s="18">
        <v>0</v>
      </c>
      <c r="F124" s="18">
        <v>0</v>
      </c>
      <c r="G124" s="18">
        <f>SUM(Table4[[#This Row],[Column2]:[Column4]])</f>
        <v>169</v>
      </c>
      <c r="H124" s="39">
        <v>70.722891566265105</v>
      </c>
      <c r="I124" s="18">
        <v>0</v>
      </c>
      <c r="J124" s="18">
        <v>0</v>
      </c>
      <c r="K124" s="11">
        <v>0</v>
      </c>
      <c r="L124" s="11">
        <v>0</v>
      </c>
      <c r="M124" s="11">
        <v>0</v>
      </c>
      <c r="N124" s="18">
        <f>SUM(Table4[[#This Row],[Column5]:[Column7]])</f>
        <v>0</v>
      </c>
      <c r="O124" s="39" t="s">
        <v>27</v>
      </c>
      <c r="P124" s="18">
        <v>0</v>
      </c>
      <c r="Q124" s="18">
        <v>0</v>
      </c>
      <c r="R124" s="11">
        <v>0</v>
      </c>
      <c r="S124" s="11">
        <v>0</v>
      </c>
      <c r="T124" s="11">
        <v>0</v>
      </c>
      <c r="U124" s="18">
        <f>SUM(Table4[[#This Row],[Column8]:[Column10]])</f>
        <v>0</v>
      </c>
      <c r="V124" s="39" t="s">
        <v>27</v>
      </c>
      <c r="W124" s="18">
        <v>0</v>
      </c>
      <c r="X124" s="18">
        <v>0</v>
      </c>
      <c r="Y124" s="11">
        <v>0</v>
      </c>
      <c r="Z124" s="11">
        <v>0</v>
      </c>
      <c r="AA124" s="11">
        <v>0</v>
      </c>
      <c r="AB124" s="18">
        <f>SUM(Table4[[#This Row],[Column11]:[Column13]])</f>
        <v>0</v>
      </c>
      <c r="AC124" s="39" t="s">
        <v>27</v>
      </c>
      <c r="AD124" s="18">
        <v>0</v>
      </c>
      <c r="AE124" s="18">
        <v>0</v>
      </c>
      <c r="AF124" s="11">
        <v>0</v>
      </c>
      <c r="AG124" s="11">
        <v>0</v>
      </c>
      <c r="AH124" s="11">
        <v>0</v>
      </c>
      <c r="AI124" s="18">
        <f>SUM(Table4[[#This Row],[Column14]:[Column16]])</f>
        <v>0</v>
      </c>
      <c r="AJ124" s="39" t="s">
        <v>27</v>
      </c>
      <c r="AK124" s="12">
        <v>34</v>
      </c>
      <c r="AL124" s="12">
        <v>19</v>
      </c>
      <c r="AM124" s="12">
        <v>0</v>
      </c>
      <c r="AN124" s="12">
        <v>0</v>
      </c>
      <c r="AO124" s="12">
        <v>0</v>
      </c>
      <c r="AP124" s="12">
        <f>SUM(Table4[[#This Row],[Column99]:[Column95]])</f>
        <v>53</v>
      </c>
      <c r="AQ124" s="39">
        <v>67.188679245282998</v>
      </c>
      <c r="AR124" s="18">
        <v>0</v>
      </c>
      <c r="AS124" s="11">
        <v>0</v>
      </c>
      <c r="AT124" s="11">
        <v>0</v>
      </c>
      <c r="AU124" s="11">
        <v>0</v>
      </c>
      <c r="AV124" s="11">
        <v>0</v>
      </c>
      <c r="AW124" s="18">
        <f>SUM(Table4[[#This Row],[Column17]:[Column19]])</f>
        <v>0</v>
      </c>
      <c r="AX124" s="39" t="s">
        <v>27</v>
      </c>
      <c r="AY124" s="11">
        <v>0</v>
      </c>
      <c r="AZ124" s="18">
        <v>0</v>
      </c>
      <c r="BA124" s="11">
        <v>0</v>
      </c>
      <c r="BB124" s="11">
        <v>0</v>
      </c>
      <c r="BC124" s="11">
        <v>0</v>
      </c>
      <c r="BD124" s="18">
        <f>SUM(Table4[[#This Row],[Column20]:[Column22]])</f>
        <v>0</v>
      </c>
      <c r="BE124" s="39" t="s">
        <v>27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39">
        <f>SUM(Table4[[#This Row],[Column106]:[Column102]])</f>
        <v>0</v>
      </c>
      <c r="BL124" s="18">
        <v>0</v>
      </c>
      <c r="BM124" s="18">
        <v>0</v>
      </c>
      <c r="BN124" s="11">
        <v>0</v>
      </c>
      <c r="BO124" s="11">
        <v>0</v>
      </c>
      <c r="BP124" s="11">
        <v>0</v>
      </c>
      <c r="BQ124" s="33">
        <f>SUM(Table4[[#This Row],[Column26]:[Column28]])</f>
        <v>0</v>
      </c>
      <c r="BR124" s="18">
        <v>0</v>
      </c>
      <c r="BS124" s="18">
        <v>0</v>
      </c>
      <c r="BT124" s="11">
        <v>0</v>
      </c>
      <c r="BU124" s="11">
        <v>0</v>
      </c>
      <c r="BV124" s="11">
        <v>0</v>
      </c>
      <c r="BW124" s="33">
        <f>SUM(Table4[[#This Row],[Column29]:[Column31]])</f>
        <v>0</v>
      </c>
      <c r="BX124" s="11">
        <v>0</v>
      </c>
      <c r="BY124" s="11">
        <v>0</v>
      </c>
      <c r="BZ124" s="11">
        <v>0</v>
      </c>
      <c r="CA124" s="11">
        <v>0</v>
      </c>
      <c r="CB124" s="11">
        <v>0</v>
      </c>
      <c r="CC124" s="33">
        <f>SUM(Table4[[#This Row],[Column35]:[Column37]])</f>
        <v>0</v>
      </c>
      <c r="CD124" s="18">
        <v>0</v>
      </c>
      <c r="CE124" s="18">
        <v>0</v>
      </c>
      <c r="CF124" s="11">
        <v>0</v>
      </c>
      <c r="CG124" s="11">
        <v>0</v>
      </c>
      <c r="CH124" s="11">
        <v>0</v>
      </c>
      <c r="CI124" s="33">
        <f>SUM(Table4[[#This Row],[Column38]:[Column40]])</f>
        <v>0</v>
      </c>
      <c r="CJ124" s="18">
        <v>32</v>
      </c>
      <c r="CK124" s="18">
        <v>44</v>
      </c>
      <c r="CL124" s="11">
        <v>0</v>
      </c>
      <c r="CM124" s="11">
        <v>0</v>
      </c>
      <c r="CN124" s="11">
        <v>0</v>
      </c>
      <c r="CO124" s="32">
        <f>SUM(Table4[[#This Row],[Column41]:[Column43]])</f>
        <v>76</v>
      </c>
      <c r="CP124" s="18">
        <v>1</v>
      </c>
      <c r="CQ124" s="18">
        <v>3</v>
      </c>
      <c r="CR124" s="11">
        <v>0</v>
      </c>
      <c r="CS124" s="11">
        <v>0</v>
      </c>
      <c r="CT124" s="11">
        <v>0</v>
      </c>
      <c r="CU124" s="32">
        <f>SUM(Table4[[#This Row],[Column44]:[Column46]])</f>
        <v>4</v>
      </c>
      <c r="CV124" s="18">
        <v>0</v>
      </c>
      <c r="CW124" s="18">
        <v>1</v>
      </c>
      <c r="CX124" s="11">
        <v>0</v>
      </c>
      <c r="CY124" s="11">
        <v>0</v>
      </c>
      <c r="CZ124" s="11">
        <v>0</v>
      </c>
      <c r="DA124" s="32">
        <f>SUM(Table4[[#This Row],[Column47]:[Column49]])</f>
        <v>1</v>
      </c>
    </row>
    <row r="125" spans="1:105" x14ac:dyDescent="0.25">
      <c r="A125" s="1">
        <v>41413</v>
      </c>
      <c r="B125" s="18">
        <v>14</v>
      </c>
      <c r="C125" s="18">
        <v>72</v>
      </c>
      <c r="D125" s="18">
        <v>0</v>
      </c>
      <c r="E125" s="18">
        <v>0</v>
      </c>
      <c r="F125" s="18">
        <v>0</v>
      </c>
      <c r="G125" s="18">
        <f>SUM(Table4[[#This Row],[Column2]:[Column4]])</f>
        <v>86</v>
      </c>
      <c r="H125" s="39">
        <v>69.860465116279101</v>
      </c>
      <c r="I125" s="18">
        <v>0</v>
      </c>
      <c r="J125" s="18">
        <v>0</v>
      </c>
      <c r="K125" s="11">
        <v>0</v>
      </c>
      <c r="L125" s="11">
        <v>0</v>
      </c>
      <c r="M125" s="11">
        <v>0</v>
      </c>
      <c r="N125" s="18">
        <f>SUM(Table4[[#This Row],[Column5]:[Column7]])</f>
        <v>0</v>
      </c>
      <c r="O125" s="39" t="s">
        <v>27</v>
      </c>
      <c r="P125" s="18">
        <v>0</v>
      </c>
      <c r="Q125" s="18">
        <v>0</v>
      </c>
      <c r="R125" s="11">
        <v>0</v>
      </c>
      <c r="S125" s="11">
        <v>0</v>
      </c>
      <c r="T125" s="11">
        <v>0</v>
      </c>
      <c r="U125" s="18">
        <f>SUM(Table4[[#This Row],[Column8]:[Column10]])</f>
        <v>0</v>
      </c>
      <c r="V125" s="39" t="s">
        <v>27</v>
      </c>
      <c r="W125" s="18">
        <v>0</v>
      </c>
      <c r="X125" s="18">
        <v>0</v>
      </c>
      <c r="Y125" s="11">
        <v>0</v>
      </c>
      <c r="Z125" s="11">
        <v>0</v>
      </c>
      <c r="AA125" s="11">
        <v>0</v>
      </c>
      <c r="AB125" s="18">
        <f>SUM(Table4[[#This Row],[Column11]:[Column13]])</f>
        <v>0</v>
      </c>
      <c r="AC125" s="39" t="s">
        <v>27</v>
      </c>
      <c r="AD125" s="18">
        <v>0</v>
      </c>
      <c r="AE125" s="18">
        <v>1</v>
      </c>
      <c r="AF125" s="11">
        <v>0</v>
      </c>
      <c r="AG125" s="11">
        <v>0</v>
      </c>
      <c r="AH125" s="11">
        <v>0</v>
      </c>
      <c r="AI125" s="18">
        <f>SUM(Table4[[#This Row],[Column14]:[Column16]])</f>
        <v>1</v>
      </c>
      <c r="AJ125" s="39">
        <v>37</v>
      </c>
      <c r="AK125" s="12">
        <v>4</v>
      </c>
      <c r="AL125" s="12">
        <v>12</v>
      </c>
      <c r="AM125" s="12">
        <v>0</v>
      </c>
      <c r="AN125" s="12">
        <v>0</v>
      </c>
      <c r="AO125" s="12">
        <v>0</v>
      </c>
      <c r="AP125" s="12">
        <f>SUM(Table4[[#This Row],[Column99]:[Column95]])</f>
        <v>16</v>
      </c>
      <c r="AQ125" s="39">
        <v>66.375</v>
      </c>
      <c r="AR125" s="18">
        <v>0</v>
      </c>
      <c r="AS125" s="11">
        <v>0</v>
      </c>
      <c r="AT125" s="11">
        <v>0</v>
      </c>
      <c r="AU125" s="11">
        <v>0</v>
      </c>
      <c r="AV125" s="11">
        <v>0</v>
      </c>
      <c r="AW125" s="18">
        <f>SUM(Table4[[#This Row],[Column17]:[Column19]])</f>
        <v>0</v>
      </c>
      <c r="AX125" s="39" t="s">
        <v>27</v>
      </c>
      <c r="AY125" s="11">
        <v>0</v>
      </c>
      <c r="AZ125" s="18">
        <v>0</v>
      </c>
      <c r="BA125" s="11">
        <v>0</v>
      </c>
      <c r="BB125" s="11">
        <v>0</v>
      </c>
      <c r="BC125" s="11">
        <v>0</v>
      </c>
      <c r="BD125" s="18">
        <f>SUM(Table4[[#This Row],[Column20]:[Column22]])</f>
        <v>0</v>
      </c>
      <c r="BE125" s="39" t="s">
        <v>27</v>
      </c>
      <c r="BF125" s="12">
        <v>2</v>
      </c>
      <c r="BG125" s="12">
        <v>0</v>
      </c>
      <c r="BH125" s="12">
        <v>0</v>
      </c>
      <c r="BI125" s="12">
        <v>0</v>
      </c>
      <c r="BJ125" s="12">
        <v>0</v>
      </c>
      <c r="BK125" s="39">
        <f>SUM(Table4[[#This Row],[Column106]:[Column102]])</f>
        <v>2</v>
      </c>
      <c r="BL125" s="18">
        <v>0</v>
      </c>
      <c r="BM125" s="18">
        <v>0</v>
      </c>
      <c r="BN125" s="11">
        <v>0</v>
      </c>
      <c r="BO125" s="11">
        <v>0</v>
      </c>
      <c r="BP125" s="11">
        <v>0</v>
      </c>
      <c r="BQ125" s="33">
        <f>SUM(Table4[[#This Row],[Column26]:[Column28]])</f>
        <v>0</v>
      </c>
      <c r="BR125" s="18">
        <v>0</v>
      </c>
      <c r="BS125" s="18">
        <v>0</v>
      </c>
      <c r="BT125" s="11">
        <v>0</v>
      </c>
      <c r="BU125" s="11">
        <v>0</v>
      </c>
      <c r="BV125" s="11">
        <v>0</v>
      </c>
      <c r="BW125" s="33">
        <f>SUM(Table4[[#This Row],[Column29]:[Column31]])</f>
        <v>0</v>
      </c>
      <c r="BX125" s="11">
        <v>0</v>
      </c>
      <c r="BY125" s="11">
        <v>0</v>
      </c>
      <c r="BZ125" s="11">
        <v>0</v>
      </c>
      <c r="CA125" s="11">
        <v>0</v>
      </c>
      <c r="CB125" s="11">
        <v>0</v>
      </c>
      <c r="CC125" s="33">
        <f>SUM(Table4[[#This Row],[Column35]:[Column37]])</f>
        <v>0</v>
      </c>
      <c r="CD125" s="18">
        <v>0</v>
      </c>
      <c r="CE125" s="18">
        <v>0</v>
      </c>
      <c r="CF125" s="11">
        <v>0</v>
      </c>
      <c r="CG125" s="11">
        <v>0</v>
      </c>
      <c r="CH125" s="11">
        <v>0</v>
      </c>
      <c r="CI125" s="33">
        <f>SUM(Table4[[#This Row],[Column38]:[Column40]])</f>
        <v>0</v>
      </c>
      <c r="CJ125" s="18">
        <v>25</v>
      </c>
      <c r="CK125" s="18">
        <v>45</v>
      </c>
      <c r="CL125" s="11">
        <v>0</v>
      </c>
      <c r="CM125" s="11">
        <v>0</v>
      </c>
      <c r="CN125" s="11">
        <v>0</v>
      </c>
      <c r="CO125" s="32">
        <f>SUM(Table4[[#This Row],[Column41]:[Column43]])</f>
        <v>70</v>
      </c>
      <c r="CP125" s="18">
        <v>1</v>
      </c>
      <c r="CQ125" s="18">
        <v>1</v>
      </c>
      <c r="CR125" s="11">
        <v>0</v>
      </c>
      <c r="CS125" s="11">
        <v>0</v>
      </c>
      <c r="CT125" s="11">
        <v>0</v>
      </c>
      <c r="CU125" s="32">
        <f>SUM(Table4[[#This Row],[Column44]:[Column46]])</f>
        <v>2</v>
      </c>
      <c r="CV125" s="18">
        <v>0</v>
      </c>
      <c r="CW125" s="18">
        <v>0</v>
      </c>
      <c r="CX125" s="11">
        <v>0</v>
      </c>
      <c r="CY125" s="11">
        <v>0</v>
      </c>
      <c r="CZ125" s="11">
        <v>0</v>
      </c>
      <c r="DA125" s="32">
        <f>SUM(Table4[[#This Row],[Column47]:[Column49]])</f>
        <v>0</v>
      </c>
    </row>
    <row r="126" spans="1:105" x14ac:dyDescent="0.25">
      <c r="A126" s="1">
        <v>41414</v>
      </c>
      <c r="B126" s="18">
        <v>92</v>
      </c>
      <c r="C126" s="18">
        <v>80</v>
      </c>
      <c r="D126" s="18">
        <v>0</v>
      </c>
      <c r="E126" s="18">
        <v>0</v>
      </c>
      <c r="F126" s="18">
        <v>0</v>
      </c>
      <c r="G126" s="18">
        <f>SUM(Table4[[#This Row],[Column2]:[Column4]])</f>
        <v>172</v>
      </c>
      <c r="H126" s="39">
        <v>68.680232558139494</v>
      </c>
      <c r="I126" s="18">
        <v>0</v>
      </c>
      <c r="J126" s="18">
        <v>0</v>
      </c>
      <c r="K126" s="11">
        <v>0</v>
      </c>
      <c r="L126" s="11">
        <v>0</v>
      </c>
      <c r="M126" s="11">
        <v>0</v>
      </c>
      <c r="N126" s="18">
        <f>SUM(Table4[[#This Row],[Column5]:[Column7]])</f>
        <v>0</v>
      </c>
      <c r="O126" s="39" t="s">
        <v>27</v>
      </c>
      <c r="P126" s="18">
        <v>0</v>
      </c>
      <c r="Q126" s="18">
        <v>0</v>
      </c>
      <c r="R126" s="11">
        <v>0</v>
      </c>
      <c r="S126" s="11">
        <v>0</v>
      </c>
      <c r="T126" s="11">
        <v>0</v>
      </c>
      <c r="U126" s="18">
        <f>SUM(Table4[[#This Row],[Column8]:[Column10]])</f>
        <v>0</v>
      </c>
      <c r="V126" s="39" t="s">
        <v>27</v>
      </c>
      <c r="W126" s="18">
        <v>0</v>
      </c>
      <c r="X126" s="18">
        <v>0</v>
      </c>
      <c r="Y126" s="11">
        <v>0</v>
      </c>
      <c r="Z126" s="11">
        <v>0</v>
      </c>
      <c r="AA126" s="11">
        <v>0</v>
      </c>
      <c r="AB126" s="18">
        <f>SUM(Table4[[#This Row],[Column11]:[Column13]])</f>
        <v>0</v>
      </c>
      <c r="AC126" s="39" t="s">
        <v>27</v>
      </c>
      <c r="AD126" s="18">
        <v>0</v>
      </c>
      <c r="AE126" s="18">
        <v>0</v>
      </c>
      <c r="AF126" s="11">
        <v>0</v>
      </c>
      <c r="AG126" s="11">
        <v>0</v>
      </c>
      <c r="AH126" s="11">
        <v>0</v>
      </c>
      <c r="AI126" s="18">
        <f>SUM(Table4[[#This Row],[Column14]:[Column16]])</f>
        <v>0</v>
      </c>
      <c r="AJ126" s="39" t="s">
        <v>27</v>
      </c>
      <c r="AK126" s="12">
        <v>25</v>
      </c>
      <c r="AL126" s="12">
        <v>20</v>
      </c>
      <c r="AM126" s="12">
        <v>0</v>
      </c>
      <c r="AN126" s="12">
        <v>0</v>
      </c>
      <c r="AO126" s="12">
        <v>0</v>
      </c>
      <c r="AP126" s="12">
        <f>SUM(Table4[[#This Row],[Column99]:[Column95]])</f>
        <v>45</v>
      </c>
      <c r="AQ126" s="39">
        <v>65.2</v>
      </c>
      <c r="AR126" s="18">
        <v>0</v>
      </c>
      <c r="AS126" s="11">
        <v>0</v>
      </c>
      <c r="AT126" s="11">
        <v>0</v>
      </c>
      <c r="AU126" s="11">
        <v>0</v>
      </c>
      <c r="AV126" s="11">
        <v>0</v>
      </c>
      <c r="AW126" s="18">
        <f>SUM(Table4[[#This Row],[Column17]:[Column19]])</f>
        <v>0</v>
      </c>
      <c r="AX126" s="39" t="s">
        <v>27</v>
      </c>
      <c r="AY126" s="11">
        <v>0</v>
      </c>
      <c r="AZ126" s="18">
        <v>0</v>
      </c>
      <c r="BA126" s="11">
        <v>0</v>
      </c>
      <c r="BB126" s="11">
        <v>0</v>
      </c>
      <c r="BC126" s="11">
        <v>0</v>
      </c>
      <c r="BD126" s="18">
        <f>SUM(Table4[[#This Row],[Column20]:[Column22]])</f>
        <v>0</v>
      </c>
      <c r="BE126" s="39" t="s">
        <v>27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39">
        <f>SUM(Table4[[#This Row],[Column106]:[Column102]])</f>
        <v>0</v>
      </c>
      <c r="BL126" s="18">
        <v>0</v>
      </c>
      <c r="BM126" s="18">
        <v>0</v>
      </c>
      <c r="BN126" s="11">
        <v>0</v>
      </c>
      <c r="BO126" s="11">
        <v>0</v>
      </c>
      <c r="BP126" s="11">
        <v>0</v>
      </c>
      <c r="BQ126" s="33">
        <f>SUM(Table4[[#This Row],[Column26]:[Column28]])</f>
        <v>0</v>
      </c>
      <c r="BR126" s="18">
        <v>0</v>
      </c>
      <c r="BS126" s="18">
        <v>0</v>
      </c>
      <c r="BT126" s="11">
        <v>0</v>
      </c>
      <c r="BU126" s="11">
        <v>0</v>
      </c>
      <c r="BV126" s="11">
        <v>0</v>
      </c>
      <c r="BW126" s="33">
        <f>SUM(Table4[[#This Row],[Column29]:[Column31]])</f>
        <v>0</v>
      </c>
      <c r="BX126" s="11">
        <v>0</v>
      </c>
      <c r="BY126" s="11">
        <v>0</v>
      </c>
      <c r="BZ126" s="11">
        <v>0</v>
      </c>
      <c r="CA126" s="11">
        <v>0</v>
      </c>
      <c r="CB126" s="11">
        <v>0</v>
      </c>
      <c r="CC126" s="33">
        <f>SUM(Table4[[#This Row],[Column35]:[Column37]])</f>
        <v>0</v>
      </c>
      <c r="CD126" s="18">
        <v>0</v>
      </c>
      <c r="CE126" s="18">
        <v>0</v>
      </c>
      <c r="CF126" s="11">
        <v>0</v>
      </c>
      <c r="CG126" s="11">
        <v>0</v>
      </c>
      <c r="CH126" s="11">
        <v>0</v>
      </c>
      <c r="CI126" s="33">
        <f>SUM(Table4[[#This Row],[Column38]:[Column40]])</f>
        <v>0</v>
      </c>
      <c r="CJ126" s="18">
        <v>39</v>
      </c>
      <c r="CK126" s="18">
        <v>66</v>
      </c>
      <c r="CL126" s="11">
        <v>0</v>
      </c>
      <c r="CM126" s="11">
        <v>0</v>
      </c>
      <c r="CN126" s="11">
        <v>0</v>
      </c>
      <c r="CO126" s="32">
        <f>SUM(Table4[[#This Row],[Column41]:[Column43]])</f>
        <v>105</v>
      </c>
      <c r="CP126" s="18">
        <v>1</v>
      </c>
      <c r="CQ126" s="18">
        <v>0</v>
      </c>
      <c r="CR126" s="11">
        <v>0</v>
      </c>
      <c r="CS126" s="11">
        <v>0</v>
      </c>
      <c r="CT126" s="11">
        <v>0</v>
      </c>
      <c r="CU126" s="32">
        <f>SUM(Table4[[#This Row],[Column44]:[Column46]])</f>
        <v>1</v>
      </c>
      <c r="CV126" s="18">
        <v>1</v>
      </c>
      <c r="CW126" s="18">
        <v>0</v>
      </c>
      <c r="CX126" s="11">
        <v>0</v>
      </c>
      <c r="CY126" s="11">
        <v>0</v>
      </c>
      <c r="CZ126" s="11">
        <v>0</v>
      </c>
      <c r="DA126" s="32">
        <f>SUM(Table4[[#This Row],[Column47]:[Column49]])</f>
        <v>1</v>
      </c>
    </row>
    <row r="127" spans="1:105" x14ac:dyDescent="0.25">
      <c r="A127" s="1">
        <v>41415</v>
      </c>
      <c r="B127" s="18">
        <v>120</v>
      </c>
      <c r="C127" s="18">
        <v>95</v>
      </c>
      <c r="D127" s="18">
        <v>0</v>
      </c>
      <c r="E127" s="18">
        <v>0</v>
      </c>
      <c r="F127" s="18">
        <v>0</v>
      </c>
      <c r="G127" s="18">
        <f>SUM(Table4[[#This Row],[Column2]:[Column4]])</f>
        <v>215</v>
      </c>
      <c r="H127" s="39">
        <v>69.512820512820497</v>
      </c>
      <c r="I127" s="18">
        <v>0</v>
      </c>
      <c r="J127" s="18">
        <v>0</v>
      </c>
      <c r="K127" s="11">
        <v>0</v>
      </c>
      <c r="L127" s="11">
        <v>0</v>
      </c>
      <c r="M127" s="11">
        <v>0</v>
      </c>
      <c r="N127" s="18">
        <f>SUM(Table4[[#This Row],[Column5]:[Column7]])</f>
        <v>0</v>
      </c>
      <c r="O127" s="39" t="s">
        <v>27</v>
      </c>
      <c r="P127" s="18">
        <v>0</v>
      </c>
      <c r="Q127" s="18">
        <v>0</v>
      </c>
      <c r="R127" s="11">
        <v>0</v>
      </c>
      <c r="S127" s="11">
        <v>0</v>
      </c>
      <c r="T127" s="11">
        <v>0</v>
      </c>
      <c r="U127" s="18">
        <f>SUM(Table4[[#This Row],[Column8]:[Column10]])</f>
        <v>0</v>
      </c>
      <c r="V127" s="39" t="s">
        <v>27</v>
      </c>
      <c r="W127" s="18">
        <v>0</v>
      </c>
      <c r="X127" s="18">
        <v>0</v>
      </c>
      <c r="Y127" s="11">
        <v>0</v>
      </c>
      <c r="Z127" s="11">
        <v>0</v>
      </c>
      <c r="AA127" s="11">
        <v>0</v>
      </c>
      <c r="AB127" s="18">
        <f>SUM(Table4[[#This Row],[Column11]:[Column13]])</f>
        <v>0</v>
      </c>
      <c r="AC127" s="39" t="s">
        <v>27</v>
      </c>
      <c r="AD127" s="18">
        <v>0</v>
      </c>
      <c r="AE127" s="18">
        <v>0</v>
      </c>
      <c r="AF127" s="11">
        <v>0</v>
      </c>
      <c r="AG127" s="11">
        <v>0</v>
      </c>
      <c r="AH127" s="11">
        <v>0</v>
      </c>
      <c r="AI127" s="18">
        <f>SUM(Table4[[#This Row],[Column14]:[Column16]])</f>
        <v>0</v>
      </c>
      <c r="AJ127" s="39" t="s">
        <v>27</v>
      </c>
      <c r="AK127" s="12">
        <v>31</v>
      </c>
      <c r="AL127" s="12">
        <v>12</v>
      </c>
      <c r="AM127" s="12">
        <v>0</v>
      </c>
      <c r="AN127" s="12">
        <v>0</v>
      </c>
      <c r="AO127" s="12">
        <v>0</v>
      </c>
      <c r="AP127" s="12">
        <f>SUM(Table4[[#This Row],[Column99]:[Column95]])</f>
        <v>43</v>
      </c>
      <c r="AQ127" s="39">
        <v>67.232558139534902</v>
      </c>
      <c r="AR127" s="18">
        <v>0</v>
      </c>
      <c r="AS127" s="11">
        <v>0</v>
      </c>
      <c r="AT127" s="11">
        <v>0</v>
      </c>
      <c r="AU127" s="11">
        <v>0</v>
      </c>
      <c r="AV127" s="11">
        <v>0</v>
      </c>
      <c r="AW127" s="18">
        <f>SUM(Table4[[#This Row],[Column17]:[Column19]])</f>
        <v>0</v>
      </c>
      <c r="AX127" s="39" t="s">
        <v>27</v>
      </c>
      <c r="AY127" s="11">
        <v>0</v>
      </c>
      <c r="AZ127" s="18">
        <v>0</v>
      </c>
      <c r="BA127" s="11">
        <v>0</v>
      </c>
      <c r="BB127" s="11">
        <v>0</v>
      </c>
      <c r="BC127" s="11">
        <v>0</v>
      </c>
      <c r="BD127" s="18">
        <f>SUM(Table4[[#This Row],[Column20]:[Column22]])</f>
        <v>0</v>
      </c>
      <c r="BE127" s="39" t="s">
        <v>27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39">
        <f>SUM(Table4[[#This Row],[Column106]:[Column102]])</f>
        <v>0</v>
      </c>
      <c r="BL127" s="18">
        <v>0</v>
      </c>
      <c r="BM127" s="18">
        <v>0</v>
      </c>
      <c r="BN127" s="11">
        <v>0</v>
      </c>
      <c r="BO127" s="11">
        <v>0</v>
      </c>
      <c r="BP127" s="11">
        <v>0</v>
      </c>
      <c r="BQ127" s="33">
        <f>SUM(Table4[[#This Row],[Column26]:[Column28]])</f>
        <v>0</v>
      </c>
      <c r="BR127" s="18">
        <v>0</v>
      </c>
      <c r="BS127" s="18">
        <v>0</v>
      </c>
      <c r="BT127" s="11">
        <v>0</v>
      </c>
      <c r="BU127" s="11">
        <v>0</v>
      </c>
      <c r="BV127" s="11">
        <v>0</v>
      </c>
      <c r="BW127" s="33">
        <f>SUM(Table4[[#This Row],[Column29]:[Column31]])</f>
        <v>0</v>
      </c>
      <c r="BX127" s="11">
        <v>0</v>
      </c>
      <c r="BY127" s="11">
        <v>0</v>
      </c>
      <c r="BZ127" s="11">
        <v>0</v>
      </c>
      <c r="CA127" s="11">
        <v>0</v>
      </c>
      <c r="CB127" s="11">
        <v>0</v>
      </c>
      <c r="CC127" s="33">
        <f>SUM(Table4[[#This Row],[Column35]:[Column37]])</f>
        <v>0</v>
      </c>
      <c r="CD127" s="18">
        <v>0</v>
      </c>
      <c r="CE127" s="18">
        <v>0</v>
      </c>
      <c r="CF127" s="11">
        <v>0</v>
      </c>
      <c r="CG127" s="11">
        <v>0</v>
      </c>
      <c r="CH127" s="11">
        <v>0</v>
      </c>
      <c r="CI127" s="33">
        <f>SUM(Table4[[#This Row],[Column38]:[Column40]])</f>
        <v>0</v>
      </c>
      <c r="CJ127" s="18">
        <v>51</v>
      </c>
      <c r="CK127" s="18">
        <v>59</v>
      </c>
      <c r="CL127" s="11">
        <v>0</v>
      </c>
      <c r="CM127" s="11">
        <v>0</v>
      </c>
      <c r="CN127" s="11">
        <v>0</v>
      </c>
      <c r="CO127" s="32">
        <f>SUM(Table4[[#This Row],[Column41]:[Column43]])</f>
        <v>110</v>
      </c>
      <c r="CP127" s="18">
        <v>1</v>
      </c>
      <c r="CQ127" s="18">
        <v>3</v>
      </c>
      <c r="CR127" s="11">
        <v>0</v>
      </c>
      <c r="CS127" s="11">
        <v>0</v>
      </c>
      <c r="CT127" s="11">
        <v>0</v>
      </c>
      <c r="CU127" s="32">
        <f>SUM(Table4[[#This Row],[Column44]:[Column46]])</f>
        <v>4</v>
      </c>
      <c r="CV127" s="18">
        <v>1</v>
      </c>
      <c r="CW127" s="18">
        <v>0</v>
      </c>
      <c r="CX127" s="11">
        <v>0</v>
      </c>
      <c r="CY127" s="11">
        <v>0</v>
      </c>
      <c r="CZ127" s="11">
        <v>0</v>
      </c>
      <c r="DA127" s="32">
        <f>SUM(Table4[[#This Row],[Column47]:[Column49]])</f>
        <v>1</v>
      </c>
    </row>
    <row r="128" spans="1:105" x14ac:dyDescent="0.25">
      <c r="A128" s="1">
        <v>41416</v>
      </c>
      <c r="B128" s="18">
        <v>91</v>
      </c>
      <c r="C128" s="18">
        <v>96</v>
      </c>
      <c r="D128" s="18">
        <v>0</v>
      </c>
      <c r="E128" s="18">
        <v>0</v>
      </c>
      <c r="F128" s="18">
        <v>0</v>
      </c>
      <c r="G128" s="18">
        <f>SUM(Table4[[#This Row],[Column2]:[Column4]])</f>
        <v>187</v>
      </c>
      <c r="H128" s="39">
        <v>69.491978609625704</v>
      </c>
      <c r="I128" s="18">
        <v>0</v>
      </c>
      <c r="J128" s="18">
        <v>0</v>
      </c>
      <c r="K128" s="11">
        <v>0</v>
      </c>
      <c r="L128" s="11">
        <v>0</v>
      </c>
      <c r="M128" s="11">
        <v>0</v>
      </c>
      <c r="N128" s="18">
        <f>SUM(Table4[[#This Row],[Column5]:[Column7]])</f>
        <v>0</v>
      </c>
      <c r="O128" s="39" t="s">
        <v>27</v>
      </c>
      <c r="P128" s="18">
        <v>0</v>
      </c>
      <c r="Q128" s="18">
        <v>0</v>
      </c>
      <c r="R128" s="11">
        <v>0</v>
      </c>
      <c r="S128" s="11">
        <v>0</v>
      </c>
      <c r="T128" s="11">
        <v>0</v>
      </c>
      <c r="U128" s="18">
        <f>SUM(Table4[[#This Row],[Column8]:[Column10]])</f>
        <v>0</v>
      </c>
      <c r="V128" s="39" t="s">
        <v>27</v>
      </c>
      <c r="W128" s="18">
        <v>0</v>
      </c>
      <c r="X128" s="18">
        <v>0</v>
      </c>
      <c r="Y128" s="11">
        <v>0</v>
      </c>
      <c r="Z128" s="11">
        <v>0</v>
      </c>
      <c r="AA128" s="11">
        <v>0</v>
      </c>
      <c r="AB128" s="18">
        <f>SUM(Table4[[#This Row],[Column11]:[Column13]])</f>
        <v>0</v>
      </c>
      <c r="AC128" s="39" t="s">
        <v>27</v>
      </c>
      <c r="AD128" s="18">
        <v>0</v>
      </c>
      <c r="AE128" s="18">
        <v>0</v>
      </c>
      <c r="AF128" s="11">
        <v>0</v>
      </c>
      <c r="AG128" s="11">
        <v>0</v>
      </c>
      <c r="AH128" s="11">
        <v>0</v>
      </c>
      <c r="AI128" s="18">
        <f>SUM(Table4[[#This Row],[Column14]:[Column16]])</f>
        <v>0</v>
      </c>
      <c r="AJ128" s="39" t="s">
        <v>27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f>SUM(Table4[[#This Row],[Column99]:[Column95]])</f>
        <v>0</v>
      </c>
      <c r="AQ128" s="39" t="s">
        <v>27</v>
      </c>
      <c r="AR128" s="18">
        <v>0</v>
      </c>
      <c r="AS128" s="11">
        <v>0</v>
      </c>
      <c r="AT128" s="11">
        <v>0</v>
      </c>
      <c r="AU128" s="11">
        <v>0</v>
      </c>
      <c r="AV128" s="11">
        <v>0</v>
      </c>
      <c r="AW128" s="18">
        <f>SUM(Table4[[#This Row],[Column17]:[Column19]])</f>
        <v>0</v>
      </c>
      <c r="AX128" s="39" t="s">
        <v>27</v>
      </c>
      <c r="AY128" s="11">
        <v>0</v>
      </c>
      <c r="AZ128" s="18">
        <v>0</v>
      </c>
      <c r="BA128" s="11">
        <v>0</v>
      </c>
      <c r="BB128" s="11">
        <v>0</v>
      </c>
      <c r="BC128" s="11">
        <v>0</v>
      </c>
      <c r="BD128" s="18">
        <f>SUM(Table4[[#This Row],[Column20]:[Column22]])</f>
        <v>0</v>
      </c>
      <c r="BE128" s="39" t="s">
        <v>27</v>
      </c>
      <c r="BF128" s="12">
        <v>23</v>
      </c>
      <c r="BG128" s="12">
        <v>20</v>
      </c>
      <c r="BH128" s="12">
        <v>0</v>
      </c>
      <c r="BI128" s="12">
        <v>0</v>
      </c>
      <c r="BJ128" s="12">
        <v>0</v>
      </c>
      <c r="BK128" s="39">
        <f>SUM(Table4[[#This Row],[Column106]:[Column102]])</f>
        <v>43</v>
      </c>
      <c r="BL128" s="18">
        <v>0</v>
      </c>
      <c r="BM128" s="18">
        <v>0</v>
      </c>
      <c r="BN128" s="11">
        <v>0</v>
      </c>
      <c r="BO128" s="11">
        <v>0</v>
      </c>
      <c r="BP128" s="11">
        <v>0</v>
      </c>
      <c r="BQ128" s="33">
        <f>SUM(Table4[[#This Row],[Column26]:[Column28]])</f>
        <v>0</v>
      </c>
      <c r="BR128" s="18">
        <v>0</v>
      </c>
      <c r="BS128" s="18">
        <v>0</v>
      </c>
      <c r="BT128" s="11">
        <v>0</v>
      </c>
      <c r="BU128" s="11">
        <v>0</v>
      </c>
      <c r="BV128" s="11">
        <v>0</v>
      </c>
      <c r="BW128" s="33">
        <f>SUM(Table4[[#This Row],[Column29]:[Column31]])</f>
        <v>0</v>
      </c>
      <c r="BX128" s="11">
        <v>0</v>
      </c>
      <c r="BY128" s="11">
        <v>0</v>
      </c>
      <c r="BZ128" s="11">
        <v>0</v>
      </c>
      <c r="CA128" s="11">
        <v>0</v>
      </c>
      <c r="CB128" s="11">
        <v>0</v>
      </c>
      <c r="CC128" s="33">
        <f>SUM(Table4[[#This Row],[Column35]:[Column37]])</f>
        <v>0</v>
      </c>
      <c r="CD128" s="18">
        <v>0</v>
      </c>
      <c r="CE128" s="18">
        <v>0</v>
      </c>
      <c r="CF128" s="11">
        <v>0</v>
      </c>
      <c r="CG128" s="11">
        <v>0</v>
      </c>
      <c r="CH128" s="11">
        <v>0</v>
      </c>
      <c r="CI128" s="33">
        <f>SUM(Table4[[#This Row],[Column38]:[Column40]])</f>
        <v>0</v>
      </c>
      <c r="CJ128" s="18">
        <v>23</v>
      </c>
      <c r="CK128" s="18">
        <v>29</v>
      </c>
      <c r="CL128" s="11">
        <v>0</v>
      </c>
      <c r="CM128" s="11">
        <v>0</v>
      </c>
      <c r="CN128" s="11">
        <v>0</v>
      </c>
      <c r="CO128" s="32">
        <f>SUM(Table4[[#This Row],[Column41]:[Column43]])</f>
        <v>52</v>
      </c>
      <c r="CP128" s="18">
        <v>1</v>
      </c>
      <c r="CQ128" s="18">
        <v>1</v>
      </c>
      <c r="CR128" s="11">
        <v>0</v>
      </c>
      <c r="CS128" s="11">
        <v>0</v>
      </c>
      <c r="CT128" s="11">
        <v>0</v>
      </c>
      <c r="CU128" s="32">
        <f>SUM(Table4[[#This Row],[Column44]:[Column46]])</f>
        <v>2</v>
      </c>
      <c r="CV128" s="18">
        <v>2</v>
      </c>
      <c r="CW128" s="18">
        <v>0</v>
      </c>
      <c r="CX128" s="11">
        <v>0</v>
      </c>
      <c r="CY128" s="11">
        <v>0</v>
      </c>
      <c r="CZ128" s="11">
        <v>0</v>
      </c>
      <c r="DA128" s="32">
        <f>SUM(Table4[[#This Row],[Column47]:[Column49]])</f>
        <v>2</v>
      </c>
    </row>
    <row r="129" spans="1:105" x14ac:dyDescent="0.25">
      <c r="A129" s="1">
        <v>41417</v>
      </c>
      <c r="B129" s="18">
        <v>21</v>
      </c>
      <c r="C129" s="18">
        <v>138</v>
      </c>
      <c r="D129" s="18">
        <v>0</v>
      </c>
      <c r="E129" s="18">
        <v>0</v>
      </c>
      <c r="F129" s="18">
        <v>0</v>
      </c>
      <c r="G129" s="18">
        <f>SUM(Table4[[#This Row],[Column2]:[Column4]])</f>
        <v>159</v>
      </c>
      <c r="H129" s="39">
        <v>69.677685950413206</v>
      </c>
      <c r="I129" s="18">
        <v>0</v>
      </c>
      <c r="J129" s="18">
        <v>0</v>
      </c>
      <c r="K129" s="11">
        <v>0</v>
      </c>
      <c r="L129" s="11">
        <v>0</v>
      </c>
      <c r="M129" s="11">
        <v>0</v>
      </c>
      <c r="N129" s="18">
        <f>SUM(Table4[[#This Row],[Column5]:[Column7]])</f>
        <v>0</v>
      </c>
      <c r="O129" s="39" t="s">
        <v>27</v>
      </c>
      <c r="P129" s="18">
        <v>0</v>
      </c>
      <c r="Q129" s="18">
        <v>0</v>
      </c>
      <c r="R129" s="11">
        <v>0</v>
      </c>
      <c r="S129" s="11">
        <v>0</v>
      </c>
      <c r="T129" s="11">
        <v>0</v>
      </c>
      <c r="U129" s="18">
        <f>SUM(Table4[[#This Row],[Column8]:[Column10]])</f>
        <v>0</v>
      </c>
      <c r="V129" s="39" t="s">
        <v>27</v>
      </c>
      <c r="W129" s="18">
        <v>0</v>
      </c>
      <c r="X129" s="18">
        <v>0</v>
      </c>
      <c r="Y129" s="11">
        <v>0</v>
      </c>
      <c r="Z129" s="11">
        <v>0</v>
      </c>
      <c r="AA129" s="11">
        <v>0</v>
      </c>
      <c r="AB129" s="18">
        <f>SUM(Table4[[#This Row],[Column11]:[Column13]])</f>
        <v>0</v>
      </c>
      <c r="AC129" s="39" t="s">
        <v>27</v>
      </c>
      <c r="AD129" s="18">
        <v>0</v>
      </c>
      <c r="AE129" s="18">
        <v>0</v>
      </c>
      <c r="AF129" s="11">
        <v>0</v>
      </c>
      <c r="AG129" s="11">
        <v>0</v>
      </c>
      <c r="AH129" s="11">
        <v>0</v>
      </c>
      <c r="AI129" s="18">
        <f>SUM(Table4[[#This Row],[Column14]:[Column16]])</f>
        <v>0</v>
      </c>
      <c r="AJ129" s="39" t="s">
        <v>27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f>SUM(Table4[[#This Row],[Column99]:[Column95]])</f>
        <v>0</v>
      </c>
      <c r="AQ129" s="39" t="s">
        <v>27</v>
      </c>
      <c r="AR129" s="18">
        <v>0</v>
      </c>
      <c r="AS129" s="11">
        <v>0</v>
      </c>
      <c r="AT129" s="11">
        <v>0</v>
      </c>
      <c r="AU129" s="11">
        <v>0</v>
      </c>
      <c r="AV129" s="11">
        <v>0</v>
      </c>
      <c r="AW129" s="18">
        <f>SUM(Table4[[#This Row],[Column17]:[Column19]])</f>
        <v>0</v>
      </c>
      <c r="AX129" s="39" t="s">
        <v>27</v>
      </c>
      <c r="AY129" s="11">
        <v>0</v>
      </c>
      <c r="AZ129" s="18">
        <v>0</v>
      </c>
      <c r="BA129" s="11">
        <v>0</v>
      </c>
      <c r="BB129" s="11">
        <v>0</v>
      </c>
      <c r="BC129" s="11">
        <v>0</v>
      </c>
      <c r="BD129" s="18">
        <f>SUM(Table4[[#This Row],[Column20]:[Column22]])</f>
        <v>0</v>
      </c>
      <c r="BE129" s="39" t="s">
        <v>27</v>
      </c>
      <c r="BF129" s="12">
        <v>5</v>
      </c>
      <c r="BG129" s="12">
        <v>21</v>
      </c>
      <c r="BH129" s="12">
        <v>0</v>
      </c>
      <c r="BI129" s="12">
        <v>0</v>
      </c>
      <c r="BJ129" s="12">
        <v>0</v>
      </c>
      <c r="BK129" s="39">
        <f>SUM(Table4[[#This Row],[Column106]:[Column102]])</f>
        <v>26</v>
      </c>
      <c r="BL129" s="18">
        <v>0</v>
      </c>
      <c r="BM129" s="18">
        <v>0</v>
      </c>
      <c r="BN129" s="11">
        <v>0</v>
      </c>
      <c r="BO129" s="11">
        <v>0</v>
      </c>
      <c r="BP129" s="11">
        <v>0</v>
      </c>
      <c r="BQ129" s="33">
        <f>SUM(Table4[[#This Row],[Column26]:[Column28]])</f>
        <v>0</v>
      </c>
      <c r="BR129" s="18">
        <v>0</v>
      </c>
      <c r="BS129" s="18">
        <v>0</v>
      </c>
      <c r="BT129" s="11">
        <v>0</v>
      </c>
      <c r="BU129" s="11">
        <v>0</v>
      </c>
      <c r="BV129" s="11">
        <v>0</v>
      </c>
      <c r="BW129" s="33">
        <f>SUM(Table4[[#This Row],[Column29]:[Column31]])</f>
        <v>0</v>
      </c>
      <c r="BX129" s="11">
        <v>0</v>
      </c>
      <c r="BY129" s="11">
        <v>0</v>
      </c>
      <c r="BZ129" s="11">
        <v>0</v>
      </c>
      <c r="CA129" s="11">
        <v>0</v>
      </c>
      <c r="CB129" s="11">
        <v>0</v>
      </c>
      <c r="CC129" s="33">
        <f>SUM(Table4[[#This Row],[Column35]:[Column37]])</f>
        <v>0</v>
      </c>
      <c r="CD129" s="18">
        <v>0</v>
      </c>
      <c r="CE129" s="18">
        <v>0</v>
      </c>
      <c r="CF129" s="11">
        <v>0</v>
      </c>
      <c r="CG129" s="11">
        <v>0</v>
      </c>
      <c r="CH129" s="11">
        <v>0</v>
      </c>
      <c r="CI129" s="33">
        <f>SUM(Table4[[#This Row],[Column38]:[Column40]])</f>
        <v>0</v>
      </c>
      <c r="CJ129" s="18">
        <v>24</v>
      </c>
      <c r="CK129" s="18">
        <v>9</v>
      </c>
      <c r="CL129" s="11">
        <v>0</v>
      </c>
      <c r="CM129" s="11">
        <v>0</v>
      </c>
      <c r="CN129" s="11">
        <v>0</v>
      </c>
      <c r="CO129" s="32">
        <f>SUM(Table4[[#This Row],[Column41]:[Column43]])</f>
        <v>33</v>
      </c>
      <c r="CP129" s="18">
        <v>1</v>
      </c>
      <c r="CQ129" s="18">
        <v>5</v>
      </c>
      <c r="CR129" s="11">
        <v>0</v>
      </c>
      <c r="CS129" s="11">
        <v>0</v>
      </c>
      <c r="CT129" s="11">
        <v>0</v>
      </c>
      <c r="CU129" s="32">
        <f>SUM(Table4[[#This Row],[Column44]:[Column46]])</f>
        <v>6</v>
      </c>
      <c r="CV129" s="18">
        <v>0</v>
      </c>
      <c r="CW129" s="18">
        <v>1</v>
      </c>
      <c r="CX129" s="11">
        <v>0</v>
      </c>
      <c r="CY129" s="11">
        <v>0</v>
      </c>
      <c r="CZ129" s="11">
        <v>0</v>
      </c>
      <c r="DA129" s="32">
        <f>SUM(Table4[[#This Row],[Column47]:[Column49]])</f>
        <v>1</v>
      </c>
    </row>
    <row r="130" spans="1:105" x14ac:dyDescent="0.25">
      <c r="A130" s="1">
        <v>41418</v>
      </c>
      <c r="B130" s="18">
        <v>86</v>
      </c>
      <c r="C130" s="18">
        <v>127</v>
      </c>
      <c r="D130" s="18">
        <v>0</v>
      </c>
      <c r="E130" s="18">
        <v>0</v>
      </c>
      <c r="F130" s="18">
        <v>0</v>
      </c>
      <c r="G130" s="18">
        <f>SUM(Table4[[#This Row],[Column2]:[Column4]])</f>
        <v>213</v>
      </c>
      <c r="H130" s="39">
        <v>69.236559139784902</v>
      </c>
      <c r="I130" s="18">
        <v>0</v>
      </c>
      <c r="J130" s="18">
        <v>0</v>
      </c>
      <c r="K130" s="11">
        <v>0</v>
      </c>
      <c r="L130" s="11">
        <v>0</v>
      </c>
      <c r="M130" s="11">
        <v>0</v>
      </c>
      <c r="N130" s="18">
        <f>SUM(Table4[[#This Row],[Column5]:[Column7]])</f>
        <v>0</v>
      </c>
      <c r="O130" s="39" t="s">
        <v>27</v>
      </c>
      <c r="P130" s="18">
        <v>0</v>
      </c>
      <c r="Q130" s="18">
        <v>0</v>
      </c>
      <c r="R130" s="11">
        <v>0</v>
      </c>
      <c r="S130" s="11">
        <v>0</v>
      </c>
      <c r="T130" s="11">
        <v>0</v>
      </c>
      <c r="U130" s="18">
        <f>SUM(Table4[[#This Row],[Column8]:[Column10]])</f>
        <v>0</v>
      </c>
      <c r="V130" s="39" t="s">
        <v>27</v>
      </c>
      <c r="W130" s="18">
        <v>0</v>
      </c>
      <c r="X130" s="18">
        <v>0</v>
      </c>
      <c r="Y130" s="11">
        <v>0</v>
      </c>
      <c r="Z130" s="11">
        <v>0</v>
      </c>
      <c r="AA130" s="11">
        <v>0</v>
      </c>
      <c r="AB130" s="18">
        <f>SUM(Table4[[#This Row],[Column11]:[Column13]])</f>
        <v>0</v>
      </c>
      <c r="AC130" s="39" t="s">
        <v>27</v>
      </c>
      <c r="AD130" s="18">
        <v>0</v>
      </c>
      <c r="AE130" s="18">
        <v>0</v>
      </c>
      <c r="AF130" s="11">
        <v>0</v>
      </c>
      <c r="AG130" s="11">
        <v>0</v>
      </c>
      <c r="AH130" s="11">
        <v>0</v>
      </c>
      <c r="AI130" s="18">
        <f>SUM(Table4[[#This Row],[Column14]:[Column16]])</f>
        <v>0</v>
      </c>
      <c r="AJ130" s="39" t="s">
        <v>27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f>SUM(Table4[[#This Row],[Column99]:[Column95]])</f>
        <v>0</v>
      </c>
      <c r="AQ130" s="39" t="s">
        <v>27</v>
      </c>
      <c r="AR130" s="18">
        <v>0</v>
      </c>
      <c r="AS130" s="11">
        <v>0</v>
      </c>
      <c r="AT130" s="11">
        <v>0</v>
      </c>
      <c r="AU130" s="11">
        <v>0</v>
      </c>
      <c r="AV130" s="11">
        <v>0</v>
      </c>
      <c r="AW130" s="18">
        <f>SUM(Table4[[#This Row],[Column17]:[Column19]])</f>
        <v>0</v>
      </c>
      <c r="AX130" s="39" t="s">
        <v>27</v>
      </c>
      <c r="AY130" s="11">
        <v>0</v>
      </c>
      <c r="AZ130" s="18">
        <v>0</v>
      </c>
      <c r="BA130" s="11">
        <v>0</v>
      </c>
      <c r="BB130" s="11">
        <v>0</v>
      </c>
      <c r="BC130" s="11">
        <v>0</v>
      </c>
      <c r="BD130" s="18">
        <f>SUM(Table4[[#This Row],[Column20]:[Column22]])</f>
        <v>0</v>
      </c>
      <c r="BE130" s="39" t="s">
        <v>27</v>
      </c>
      <c r="BF130" s="12">
        <v>59</v>
      </c>
      <c r="BG130" s="12">
        <v>23</v>
      </c>
      <c r="BH130" s="12">
        <v>0</v>
      </c>
      <c r="BI130" s="12">
        <v>0</v>
      </c>
      <c r="BJ130" s="12">
        <v>0</v>
      </c>
      <c r="BK130" s="39">
        <f>SUM(Table4[[#This Row],[Column106]:[Column102]])</f>
        <v>82</v>
      </c>
      <c r="BL130" s="18">
        <v>0</v>
      </c>
      <c r="BM130" s="18">
        <v>0</v>
      </c>
      <c r="BN130" s="11">
        <v>0</v>
      </c>
      <c r="BO130" s="11">
        <v>0</v>
      </c>
      <c r="BP130" s="11">
        <v>0</v>
      </c>
      <c r="BQ130" s="33">
        <f>SUM(Table4[[#This Row],[Column26]:[Column28]])</f>
        <v>0</v>
      </c>
      <c r="BR130" s="18">
        <v>0</v>
      </c>
      <c r="BS130" s="18">
        <v>0</v>
      </c>
      <c r="BT130" s="11">
        <v>0</v>
      </c>
      <c r="BU130" s="11">
        <v>0</v>
      </c>
      <c r="BV130" s="11">
        <v>0</v>
      </c>
      <c r="BW130" s="33">
        <f>SUM(Table4[[#This Row],[Column29]:[Column31]])</f>
        <v>0</v>
      </c>
      <c r="BX130" s="11">
        <v>0</v>
      </c>
      <c r="BY130" s="11">
        <v>0</v>
      </c>
      <c r="BZ130" s="11">
        <v>0</v>
      </c>
      <c r="CA130" s="11">
        <v>0</v>
      </c>
      <c r="CB130" s="11">
        <v>0</v>
      </c>
      <c r="CC130" s="33">
        <f>SUM(Table4[[#This Row],[Column35]:[Column37]])</f>
        <v>0</v>
      </c>
      <c r="CD130" s="18">
        <v>0</v>
      </c>
      <c r="CE130" s="18">
        <v>0</v>
      </c>
      <c r="CF130" s="11">
        <v>0</v>
      </c>
      <c r="CG130" s="11">
        <v>0</v>
      </c>
      <c r="CH130" s="11">
        <v>0</v>
      </c>
      <c r="CI130" s="33">
        <f>SUM(Table4[[#This Row],[Column38]:[Column40]])</f>
        <v>0</v>
      </c>
      <c r="CJ130" s="18">
        <v>26</v>
      </c>
      <c r="CK130" s="18">
        <v>22</v>
      </c>
      <c r="CL130" s="11">
        <v>0</v>
      </c>
      <c r="CM130" s="11">
        <v>0</v>
      </c>
      <c r="CN130" s="11">
        <v>0</v>
      </c>
      <c r="CO130" s="32">
        <f>SUM(Table4[[#This Row],[Column41]:[Column43]])</f>
        <v>48</v>
      </c>
      <c r="CP130" s="18">
        <v>0</v>
      </c>
      <c r="CQ130" s="18">
        <v>0</v>
      </c>
      <c r="CR130" s="11">
        <v>0</v>
      </c>
      <c r="CS130" s="11">
        <v>0</v>
      </c>
      <c r="CT130" s="11">
        <v>0</v>
      </c>
      <c r="CU130" s="32">
        <f>SUM(Table4[[#This Row],[Column44]:[Column46]])</f>
        <v>0</v>
      </c>
      <c r="CV130" s="18">
        <v>0</v>
      </c>
      <c r="CW130" s="18">
        <v>0</v>
      </c>
      <c r="CX130" s="11">
        <v>0</v>
      </c>
      <c r="CY130" s="11">
        <v>0</v>
      </c>
      <c r="CZ130" s="11">
        <v>0</v>
      </c>
      <c r="DA130" s="32">
        <f>SUM(Table4[[#This Row],[Column47]:[Column49]])</f>
        <v>0</v>
      </c>
    </row>
    <row r="131" spans="1:105" x14ac:dyDescent="0.25">
      <c r="A131" s="1">
        <v>41419</v>
      </c>
      <c r="B131" s="17"/>
      <c r="C131" s="17"/>
      <c r="D131" s="17"/>
      <c r="E131" s="17"/>
      <c r="F131" s="17"/>
      <c r="G131" s="17"/>
      <c r="H131" s="41"/>
      <c r="I131" s="17"/>
      <c r="J131" s="17"/>
      <c r="K131" s="9"/>
      <c r="L131" s="9"/>
      <c r="M131" s="9"/>
      <c r="N131" s="17"/>
      <c r="O131" s="41"/>
      <c r="P131" s="17"/>
      <c r="Q131" s="17"/>
      <c r="R131" s="9"/>
      <c r="S131" s="9"/>
      <c r="T131" s="9"/>
      <c r="U131" s="17"/>
      <c r="V131" s="41"/>
      <c r="W131" s="17"/>
      <c r="X131" s="17"/>
      <c r="Y131" s="9"/>
      <c r="Z131" s="9"/>
      <c r="AA131" s="9"/>
      <c r="AB131" s="17"/>
      <c r="AC131" s="41"/>
      <c r="AD131" s="17"/>
      <c r="AE131" s="17"/>
      <c r="AF131" s="9"/>
      <c r="AG131" s="9"/>
      <c r="AH131" s="9"/>
      <c r="AI131" s="17"/>
      <c r="AJ131" s="41"/>
      <c r="AK131" s="10"/>
      <c r="AL131" s="10"/>
      <c r="AM131" s="10"/>
      <c r="AN131" s="10"/>
      <c r="AO131" s="10"/>
      <c r="AP131" s="10"/>
      <c r="AQ131" s="41"/>
      <c r="AR131" s="17"/>
      <c r="AS131" s="9"/>
      <c r="AT131" s="9"/>
      <c r="AU131" s="9"/>
      <c r="AV131" s="9"/>
      <c r="AW131" s="17"/>
      <c r="AX131" s="41"/>
      <c r="AY131" s="9"/>
      <c r="AZ131" s="17"/>
      <c r="BA131" s="9"/>
      <c r="BB131" s="9"/>
      <c r="BC131" s="9"/>
      <c r="BD131" s="17"/>
      <c r="BE131" s="41"/>
      <c r="BF131" s="10"/>
      <c r="BG131" s="10"/>
      <c r="BH131" s="10"/>
      <c r="BI131" s="10"/>
      <c r="BJ131" s="10"/>
      <c r="BK131" s="41"/>
      <c r="BL131" s="17"/>
      <c r="BM131" s="17"/>
      <c r="BN131" s="9"/>
      <c r="BO131" s="9"/>
      <c r="BP131" s="9"/>
      <c r="BQ131" s="43"/>
      <c r="BR131" s="17"/>
      <c r="BS131" s="17"/>
      <c r="BT131" s="9"/>
      <c r="BU131" s="9"/>
      <c r="BV131" s="9"/>
      <c r="BW131" s="43"/>
      <c r="BX131" s="9"/>
      <c r="BY131" s="9"/>
      <c r="BZ131" s="9"/>
      <c r="CA131" s="9"/>
      <c r="CB131" s="9"/>
      <c r="CC131" s="43"/>
      <c r="CD131" s="17"/>
      <c r="CE131" s="17"/>
      <c r="CF131" s="9"/>
      <c r="CG131" s="9"/>
      <c r="CH131" s="9"/>
      <c r="CI131" s="43"/>
      <c r="CJ131" s="17"/>
      <c r="CK131" s="17"/>
      <c r="CL131" s="9"/>
      <c r="CM131" s="9"/>
      <c r="CN131" s="9"/>
      <c r="CO131" s="34"/>
      <c r="CP131" s="17"/>
      <c r="CQ131" s="17"/>
      <c r="CR131" s="9"/>
      <c r="CS131" s="9"/>
      <c r="CT131" s="9"/>
      <c r="CU131" s="34"/>
      <c r="CV131" s="17"/>
      <c r="CW131" s="17"/>
      <c r="CX131" s="9"/>
      <c r="CY131" s="9"/>
      <c r="CZ131" s="9"/>
      <c r="DA131" s="34"/>
    </row>
    <row r="132" spans="1:105" x14ac:dyDescent="0.25">
      <c r="A132" s="1">
        <v>41420</v>
      </c>
      <c r="B132" s="17"/>
      <c r="C132" s="17"/>
      <c r="D132" s="17"/>
      <c r="E132" s="17"/>
      <c r="F132" s="17"/>
      <c r="G132" s="17"/>
      <c r="H132" s="41"/>
      <c r="I132" s="17"/>
      <c r="J132" s="17"/>
      <c r="K132" s="9"/>
      <c r="L132" s="9"/>
      <c r="M132" s="9"/>
      <c r="N132" s="17"/>
      <c r="O132" s="41"/>
      <c r="P132" s="17"/>
      <c r="Q132" s="17"/>
      <c r="R132" s="9"/>
      <c r="S132" s="9"/>
      <c r="T132" s="9"/>
      <c r="U132" s="17"/>
      <c r="V132" s="41"/>
      <c r="W132" s="17"/>
      <c r="X132" s="17"/>
      <c r="Y132" s="9"/>
      <c r="Z132" s="9"/>
      <c r="AA132" s="9"/>
      <c r="AB132" s="17"/>
      <c r="AC132" s="41"/>
      <c r="AD132" s="17"/>
      <c r="AE132" s="17"/>
      <c r="AF132" s="9"/>
      <c r="AG132" s="9"/>
      <c r="AH132" s="9"/>
      <c r="AI132" s="17"/>
      <c r="AJ132" s="41"/>
      <c r="AK132" s="10"/>
      <c r="AL132" s="10"/>
      <c r="AM132" s="10"/>
      <c r="AN132" s="10"/>
      <c r="AO132" s="10"/>
      <c r="AP132" s="10"/>
      <c r="AQ132" s="41"/>
      <c r="AR132" s="17"/>
      <c r="AS132" s="9"/>
      <c r="AT132" s="9"/>
      <c r="AU132" s="9"/>
      <c r="AV132" s="9"/>
      <c r="AW132" s="17"/>
      <c r="AX132" s="41"/>
      <c r="AY132" s="9"/>
      <c r="AZ132" s="17"/>
      <c r="BA132" s="9"/>
      <c r="BB132" s="9"/>
      <c r="BC132" s="9"/>
      <c r="BD132" s="17"/>
      <c r="BE132" s="41"/>
      <c r="BF132" s="10"/>
      <c r="BG132" s="10"/>
      <c r="BH132" s="10"/>
      <c r="BI132" s="10"/>
      <c r="BJ132" s="10"/>
      <c r="BK132" s="41"/>
      <c r="BL132" s="17"/>
      <c r="BM132" s="17"/>
      <c r="BN132" s="9"/>
      <c r="BO132" s="9"/>
      <c r="BP132" s="9"/>
      <c r="BQ132" s="43"/>
      <c r="BR132" s="17"/>
      <c r="BS132" s="17"/>
      <c r="BT132" s="9"/>
      <c r="BU132" s="9"/>
      <c r="BV132" s="9"/>
      <c r="BW132" s="43"/>
      <c r="BX132" s="9"/>
      <c r="BY132" s="9"/>
      <c r="BZ132" s="9"/>
      <c r="CA132" s="9"/>
      <c r="CB132" s="9"/>
      <c r="CC132" s="43"/>
      <c r="CD132" s="17"/>
      <c r="CE132" s="17"/>
      <c r="CF132" s="9"/>
      <c r="CG132" s="9"/>
      <c r="CH132" s="9"/>
      <c r="CI132" s="43"/>
      <c r="CJ132" s="17"/>
      <c r="CK132" s="17"/>
      <c r="CL132" s="9"/>
      <c r="CM132" s="9"/>
      <c r="CN132" s="9"/>
      <c r="CO132" s="34"/>
      <c r="CP132" s="17"/>
      <c r="CQ132" s="17"/>
      <c r="CR132" s="9"/>
      <c r="CS132" s="9"/>
      <c r="CT132" s="9"/>
      <c r="CU132" s="34"/>
      <c r="CV132" s="17"/>
      <c r="CW132" s="17"/>
      <c r="CX132" s="9"/>
      <c r="CY132" s="9"/>
      <c r="CZ132" s="9"/>
      <c r="DA132" s="34"/>
    </row>
    <row r="133" spans="1:105" x14ac:dyDescent="0.25">
      <c r="A133" s="1">
        <v>41421</v>
      </c>
      <c r="B133" s="17"/>
      <c r="C133" s="17"/>
      <c r="D133" s="17"/>
      <c r="E133" s="17"/>
      <c r="F133" s="17"/>
      <c r="G133" s="17"/>
      <c r="H133" s="41"/>
      <c r="I133" s="17"/>
      <c r="J133" s="17"/>
      <c r="K133" s="9"/>
      <c r="L133" s="9"/>
      <c r="M133" s="9"/>
      <c r="N133" s="17"/>
      <c r="O133" s="41"/>
      <c r="P133" s="17"/>
      <c r="Q133" s="17"/>
      <c r="R133" s="9"/>
      <c r="S133" s="9"/>
      <c r="T133" s="9"/>
      <c r="U133" s="17"/>
      <c r="V133" s="41"/>
      <c r="W133" s="17"/>
      <c r="X133" s="17"/>
      <c r="Y133" s="9"/>
      <c r="Z133" s="9"/>
      <c r="AA133" s="9"/>
      <c r="AB133" s="17"/>
      <c r="AC133" s="41"/>
      <c r="AD133" s="17"/>
      <c r="AE133" s="17"/>
      <c r="AF133" s="9"/>
      <c r="AG133" s="9"/>
      <c r="AH133" s="9"/>
      <c r="AI133" s="17"/>
      <c r="AJ133" s="41"/>
      <c r="AK133" s="10"/>
      <c r="AL133" s="10"/>
      <c r="AM133" s="10"/>
      <c r="AN133" s="10"/>
      <c r="AO133" s="10"/>
      <c r="AP133" s="10"/>
      <c r="AQ133" s="41"/>
      <c r="AR133" s="17"/>
      <c r="AS133" s="9"/>
      <c r="AT133" s="9"/>
      <c r="AU133" s="9"/>
      <c r="AV133" s="9"/>
      <c r="AW133" s="17"/>
      <c r="AX133" s="41"/>
      <c r="AY133" s="9"/>
      <c r="AZ133" s="17"/>
      <c r="BA133" s="9"/>
      <c r="BB133" s="9"/>
      <c r="BC133" s="9"/>
      <c r="BD133" s="17"/>
      <c r="BE133" s="41"/>
      <c r="BF133" s="10"/>
      <c r="BG133" s="10"/>
      <c r="BH133" s="10"/>
      <c r="BI133" s="10"/>
      <c r="BJ133" s="10"/>
      <c r="BK133" s="41"/>
      <c r="BL133" s="17"/>
      <c r="BM133" s="17"/>
      <c r="BN133" s="9"/>
      <c r="BO133" s="9"/>
      <c r="BP133" s="9"/>
      <c r="BQ133" s="43"/>
      <c r="BR133" s="17"/>
      <c r="BS133" s="17"/>
      <c r="BT133" s="9"/>
      <c r="BU133" s="9"/>
      <c r="BV133" s="9"/>
      <c r="BW133" s="43"/>
      <c r="BX133" s="9"/>
      <c r="BY133" s="9"/>
      <c r="BZ133" s="9"/>
      <c r="CA133" s="9"/>
      <c r="CB133" s="9"/>
      <c r="CC133" s="43"/>
      <c r="CD133" s="17"/>
      <c r="CE133" s="17"/>
      <c r="CF133" s="9"/>
      <c r="CG133" s="9"/>
      <c r="CH133" s="9"/>
      <c r="CI133" s="43"/>
      <c r="CJ133" s="17"/>
      <c r="CK133" s="17"/>
      <c r="CL133" s="9"/>
      <c r="CM133" s="9"/>
      <c r="CN133" s="9"/>
      <c r="CO133" s="34"/>
      <c r="CP133" s="17"/>
      <c r="CQ133" s="17"/>
      <c r="CR133" s="9"/>
      <c r="CS133" s="9"/>
      <c r="CT133" s="9"/>
      <c r="CU133" s="34"/>
      <c r="CV133" s="17"/>
      <c r="CW133" s="17"/>
      <c r="CX133" s="9"/>
      <c r="CY133" s="9"/>
      <c r="CZ133" s="9"/>
      <c r="DA133" s="34"/>
    </row>
    <row r="134" spans="1:105" x14ac:dyDescent="0.25">
      <c r="A134" s="1">
        <v>41422</v>
      </c>
      <c r="B134" s="18">
        <v>67</v>
      </c>
      <c r="C134" s="18">
        <v>55</v>
      </c>
      <c r="D134" s="18">
        <v>0</v>
      </c>
      <c r="E134" s="18">
        <v>0</v>
      </c>
      <c r="F134" s="18">
        <v>0</v>
      </c>
      <c r="G134" s="18">
        <f>SUM(Table4[[#This Row],[Column2]:[Column4]])</f>
        <v>122</v>
      </c>
      <c r="H134" s="39">
        <v>73.295081967213093</v>
      </c>
      <c r="I134" s="18">
        <v>0</v>
      </c>
      <c r="J134" s="18">
        <v>0</v>
      </c>
      <c r="K134" s="11">
        <v>0</v>
      </c>
      <c r="L134" s="11">
        <v>0</v>
      </c>
      <c r="M134" s="11">
        <v>0</v>
      </c>
      <c r="N134" s="18">
        <f>SUM(Table4[[#This Row],[Column5]:[Column7]])</f>
        <v>0</v>
      </c>
      <c r="O134" s="39" t="s">
        <v>27</v>
      </c>
      <c r="P134" s="18">
        <v>0</v>
      </c>
      <c r="Q134" s="18">
        <v>0</v>
      </c>
      <c r="R134" s="11">
        <v>0</v>
      </c>
      <c r="S134" s="11">
        <v>0</v>
      </c>
      <c r="T134" s="11">
        <v>0</v>
      </c>
      <c r="U134" s="18">
        <f>SUM(Table4[[#This Row],[Column8]:[Column10]])</f>
        <v>0</v>
      </c>
      <c r="V134" s="39" t="s">
        <v>27</v>
      </c>
      <c r="W134" s="18">
        <v>0</v>
      </c>
      <c r="X134" s="18">
        <v>0</v>
      </c>
      <c r="Y134" s="11">
        <v>0</v>
      </c>
      <c r="Z134" s="11">
        <v>0</v>
      </c>
      <c r="AA134" s="11">
        <v>0</v>
      </c>
      <c r="AB134" s="18">
        <f>SUM(Table4[[#This Row],[Column11]:[Column13]])</f>
        <v>0</v>
      </c>
      <c r="AC134" s="39" t="s">
        <v>27</v>
      </c>
      <c r="AD134" s="18">
        <v>0</v>
      </c>
      <c r="AE134" s="18">
        <v>1</v>
      </c>
      <c r="AF134" s="11">
        <v>0</v>
      </c>
      <c r="AG134" s="11">
        <v>0</v>
      </c>
      <c r="AH134" s="11">
        <v>0</v>
      </c>
      <c r="AI134" s="18">
        <f>SUM(Table4[[#This Row],[Column14]:[Column16]])</f>
        <v>1</v>
      </c>
      <c r="AJ134" s="39">
        <v>41</v>
      </c>
      <c r="AK134" s="12">
        <v>39</v>
      </c>
      <c r="AL134" s="12">
        <v>8</v>
      </c>
      <c r="AM134" s="12">
        <v>0</v>
      </c>
      <c r="AN134" s="12">
        <v>0</v>
      </c>
      <c r="AO134" s="12">
        <v>0</v>
      </c>
      <c r="AP134" s="12">
        <f>SUM(Table4[[#This Row],[Column99]:[Column95]])</f>
        <v>47</v>
      </c>
      <c r="AQ134" s="39">
        <v>71.085106382978694</v>
      </c>
      <c r="AR134" s="18">
        <v>0</v>
      </c>
      <c r="AS134" s="11">
        <v>0</v>
      </c>
      <c r="AT134" s="11">
        <v>0</v>
      </c>
      <c r="AU134" s="11">
        <v>0</v>
      </c>
      <c r="AV134" s="11">
        <v>0</v>
      </c>
      <c r="AW134" s="18">
        <f>SUM(Table4[[#This Row],[Column17]:[Column19]])</f>
        <v>0</v>
      </c>
      <c r="AX134" s="39" t="s">
        <v>27</v>
      </c>
      <c r="AY134" s="11">
        <v>0</v>
      </c>
      <c r="AZ134" s="18">
        <v>0</v>
      </c>
      <c r="BA134" s="11">
        <v>0</v>
      </c>
      <c r="BB134" s="11">
        <v>0</v>
      </c>
      <c r="BC134" s="11">
        <v>0</v>
      </c>
      <c r="BD134" s="18">
        <f>SUM(Table4[[#This Row],[Column20]:[Column22]])</f>
        <v>0</v>
      </c>
      <c r="BE134" s="39" t="s">
        <v>27</v>
      </c>
      <c r="BF134" s="12">
        <v>0</v>
      </c>
      <c r="BG134" s="12">
        <v>0</v>
      </c>
      <c r="BH134" s="12">
        <v>0</v>
      </c>
      <c r="BI134" s="12">
        <v>0</v>
      </c>
      <c r="BJ134" s="12">
        <v>0</v>
      </c>
      <c r="BK134" s="39">
        <f>SUM(Table4[[#This Row],[Column106]:[Column102]])</f>
        <v>0</v>
      </c>
      <c r="BL134" s="18">
        <v>0</v>
      </c>
      <c r="BM134" s="18">
        <v>0</v>
      </c>
      <c r="BN134" s="11">
        <v>0</v>
      </c>
      <c r="BO134" s="11">
        <v>0</v>
      </c>
      <c r="BP134" s="11">
        <v>0</v>
      </c>
      <c r="BQ134" s="33">
        <f>SUM(Table4[[#This Row],[Column26]:[Column28]])</f>
        <v>0</v>
      </c>
      <c r="BR134" s="18">
        <v>0</v>
      </c>
      <c r="BS134" s="18">
        <v>0</v>
      </c>
      <c r="BT134" s="11">
        <v>0</v>
      </c>
      <c r="BU134" s="11">
        <v>0</v>
      </c>
      <c r="BV134" s="11">
        <v>0</v>
      </c>
      <c r="BW134" s="33">
        <f>SUM(Table4[[#This Row],[Column29]:[Column31]])</f>
        <v>0</v>
      </c>
      <c r="BX134" s="11">
        <v>0</v>
      </c>
      <c r="BY134" s="11">
        <v>0</v>
      </c>
      <c r="BZ134" s="11">
        <v>0</v>
      </c>
      <c r="CA134" s="11">
        <v>0</v>
      </c>
      <c r="CB134" s="11">
        <v>0</v>
      </c>
      <c r="CC134" s="33">
        <f>SUM(Table4[[#This Row],[Column35]:[Column37]])</f>
        <v>0</v>
      </c>
      <c r="CD134" s="18">
        <v>0</v>
      </c>
      <c r="CE134" s="18">
        <v>0</v>
      </c>
      <c r="CF134" s="11">
        <v>0</v>
      </c>
      <c r="CG134" s="11">
        <v>0</v>
      </c>
      <c r="CH134" s="11">
        <v>0</v>
      </c>
      <c r="CI134" s="33">
        <f>SUM(Table4[[#This Row],[Column38]:[Column40]])</f>
        <v>0</v>
      </c>
      <c r="CJ134" s="18">
        <v>6</v>
      </c>
      <c r="CK134" s="18">
        <v>4</v>
      </c>
      <c r="CL134" s="11">
        <v>0</v>
      </c>
      <c r="CM134" s="11">
        <v>0</v>
      </c>
      <c r="CN134" s="11">
        <v>0</v>
      </c>
      <c r="CO134" s="32">
        <f>SUM(Table4[[#This Row],[Column41]:[Column43]])</f>
        <v>10</v>
      </c>
      <c r="CP134" s="18">
        <v>0</v>
      </c>
      <c r="CQ134" s="18">
        <v>0</v>
      </c>
      <c r="CR134" s="11">
        <v>0</v>
      </c>
      <c r="CS134" s="11">
        <v>0</v>
      </c>
      <c r="CT134" s="11">
        <v>0</v>
      </c>
      <c r="CU134" s="32">
        <f>SUM(Table4[[#This Row],[Column44]:[Column46]])</f>
        <v>0</v>
      </c>
      <c r="CV134" s="18">
        <v>0</v>
      </c>
      <c r="CW134" s="18">
        <v>0</v>
      </c>
      <c r="CX134" s="11">
        <v>0</v>
      </c>
      <c r="CY134" s="11">
        <v>0</v>
      </c>
      <c r="CZ134" s="11">
        <v>0</v>
      </c>
      <c r="DA134" s="32">
        <f>SUM(Table4[[#This Row],[Column47]:[Column49]])</f>
        <v>0</v>
      </c>
    </row>
    <row r="135" spans="1:105" x14ac:dyDescent="0.25">
      <c r="A135" s="1">
        <v>41423</v>
      </c>
      <c r="B135" s="18">
        <v>35</v>
      </c>
      <c r="C135" s="18">
        <v>31</v>
      </c>
      <c r="D135" s="18">
        <v>0</v>
      </c>
      <c r="E135" s="18">
        <v>0</v>
      </c>
      <c r="F135" s="18">
        <v>0</v>
      </c>
      <c r="G135" s="18">
        <f>SUM(Table4[[#This Row],[Column2]:[Column4]])</f>
        <v>66</v>
      </c>
      <c r="H135" s="39">
        <v>68.424242424242394</v>
      </c>
      <c r="I135" s="18">
        <v>0</v>
      </c>
      <c r="J135" s="18">
        <v>0</v>
      </c>
      <c r="K135" s="11">
        <v>0</v>
      </c>
      <c r="L135" s="11">
        <v>0</v>
      </c>
      <c r="M135" s="11">
        <v>0</v>
      </c>
      <c r="N135" s="18">
        <f>SUM(Table4[[#This Row],[Column5]:[Column7]])</f>
        <v>0</v>
      </c>
      <c r="O135" s="39" t="s">
        <v>27</v>
      </c>
      <c r="P135" s="18">
        <v>0</v>
      </c>
      <c r="Q135" s="18">
        <v>0</v>
      </c>
      <c r="R135" s="11">
        <v>0</v>
      </c>
      <c r="S135" s="11">
        <v>0</v>
      </c>
      <c r="T135" s="11">
        <v>0</v>
      </c>
      <c r="U135" s="18">
        <f>SUM(Table4[[#This Row],[Column8]:[Column10]])</f>
        <v>0</v>
      </c>
      <c r="V135" s="39" t="s">
        <v>27</v>
      </c>
      <c r="W135" s="18">
        <v>0</v>
      </c>
      <c r="X135" s="18">
        <v>0</v>
      </c>
      <c r="Y135" s="11">
        <v>0</v>
      </c>
      <c r="Z135" s="11">
        <v>0</v>
      </c>
      <c r="AA135" s="11">
        <v>0</v>
      </c>
      <c r="AB135" s="18">
        <f>SUM(Table4[[#This Row],[Column11]:[Column13]])</f>
        <v>0</v>
      </c>
      <c r="AC135" s="39" t="s">
        <v>27</v>
      </c>
      <c r="AD135" s="18">
        <v>0</v>
      </c>
      <c r="AE135" s="18">
        <v>0</v>
      </c>
      <c r="AF135" s="11">
        <v>0</v>
      </c>
      <c r="AG135" s="11">
        <v>0</v>
      </c>
      <c r="AH135" s="11">
        <v>0</v>
      </c>
      <c r="AI135" s="18">
        <f>SUM(Table4[[#This Row],[Column14]:[Column16]])</f>
        <v>0</v>
      </c>
      <c r="AJ135" s="39" t="s">
        <v>27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f>SUM(Table4[[#This Row],[Column99]:[Column95]])</f>
        <v>0</v>
      </c>
      <c r="AQ135" s="39" t="s">
        <v>27</v>
      </c>
      <c r="AR135" s="18">
        <v>0</v>
      </c>
      <c r="AS135" s="11">
        <v>0</v>
      </c>
      <c r="AT135" s="11">
        <v>0</v>
      </c>
      <c r="AU135" s="11">
        <v>0</v>
      </c>
      <c r="AV135" s="11">
        <v>0</v>
      </c>
      <c r="AW135" s="18">
        <f>SUM(Table4[[#This Row],[Column17]:[Column19]])</f>
        <v>0</v>
      </c>
      <c r="AX135" s="39" t="s">
        <v>27</v>
      </c>
      <c r="AY135" s="11">
        <v>0</v>
      </c>
      <c r="AZ135" s="18">
        <v>0</v>
      </c>
      <c r="BA135" s="11">
        <v>0</v>
      </c>
      <c r="BB135" s="11">
        <v>0</v>
      </c>
      <c r="BC135" s="11">
        <v>0</v>
      </c>
      <c r="BD135" s="18">
        <f>SUM(Table4[[#This Row],[Column20]:[Column22]])</f>
        <v>0</v>
      </c>
      <c r="BE135" s="39" t="s">
        <v>27</v>
      </c>
      <c r="BF135" s="12">
        <v>57</v>
      </c>
      <c r="BG135" s="12">
        <v>21</v>
      </c>
      <c r="BH135" s="12">
        <v>0</v>
      </c>
      <c r="BI135" s="12">
        <v>0</v>
      </c>
      <c r="BJ135" s="12">
        <v>0</v>
      </c>
      <c r="BK135" s="39">
        <f>SUM(Table4[[#This Row],[Column106]:[Column102]])</f>
        <v>78</v>
      </c>
      <c r="BL135" s="18">
        <v>0</v>
      </c>
      <c r="BM135" s="18">
        <v>0</v>
      </c>
      <c r="BN135" s="11">
        <v>0</v>
      </c>
      <c r="BO135" s="11">
        <v>0</v>
      </c>
      <c r="BP135" s="11">
        <v>0</v>
      </c>
      <c r="BQ135" s="33">
        <f>SUM(Table4[[#This Row],[Column26]:[Column28]])</f>
        <v>0</v>
      </c>
      <c r="BR135" s="18">
        <v>0</v>
      </c>
      <c r="BS135" s="18">
        <v>0</v>
      </c>
      <c r="BT135" s="11">
        <v>0</v>
      </c>
      <c r="BU135" s="11">
        <v>0</v>
      </c>
      <c r="BV135" s="11">
        <v>0</v>
      </c>
      <c r="BW135" s="33">
        <f>SUM(Table4[[#This Row],[Column29]:[Column31]])</f>
        <v>0</v>
      </c>
      <c r="BX135" s="11">
        <v>0</v>
      </c>
      <c r="BY135" s="11">
        <v>0</v>
      </c>
      <c r="BZ135" s="11">
        <v>0</v>
      </c>
      <c r="CA135" s="11">
        <v>0</v>
      </c>
      <c r="CB135" s="11">
        <v>0</v>
      </c>
      <c r="CC135" s="33">
        <f>SUM(Table4[[#This Row],[Column35]:[Column37]])</f>
        <v>0</v>
      </c>
      <c r="CD135" s="18">
        <v>0</v>
      </c>
      <c r="CE135" s="18">
        <v>0</v>
      </c>
      <c r="CF135" s="11">
        <v>0</v>
      </c>
      <c r="CG135" s="11">
        <v>0</v>
      </c>
      <c r="CH135" s="11">
        <v>0</v>
      </c>
      <c r="CI135" s="33">
        <f>SUM(Table4[[#This Row],[Column38]:[Column40]])</f>
        <v>0</v>
      </c>
      <c r="CJ135" s="18">
        <v>14</v>
      </c>
      <c r="CK135" s="18">
        <v>11</v>
      </c>
      <c r="CL135" s="11">
        <v>0</v>
      </c>
      <c r="CM135" s="11">
        <v>0</v>
      </c>
      <c r="CN135" s="11">
        <v>0</v>
      </c>
      <c r="CO135" s="32">
        <f>SUM(Table4[[#This Row],[Column41]:[Column43]])</f>
        <v>25</v>
      </c>
      <c r="CP135" s="18">
        <v>0</v>
      </c>
      <c r="CQ135" s="18">
        <v>0</v>
      </c>
      <c r="CR135" s="11">
        <v>0</v>
      </c>
      <c r="CS135" s="11">
        <v>0</v>
      </c>
      <c r="CT135" s="11">
        <v>0</v>
      </c>
      <c r="CU135" s="32">
        <f>SUM(Table4[[#This Row],[Column44]:[Column46]])</f>
        <v>0</v>
      </c>
      <c r="CV135" s="18">
        <v>0</v>
      </c>
      <c r="CW135" s="18">
        <v>0</v>
      </c>
      <c r="CX135" s="11">
        <v>0</v>
      </c>
      <c r="CY135" s="11">
        <v>0</v>
      </c>
      <c r="CZ135" s="11">
        <v>0</v>
      </c>
      <c r="DA135" s="32">
        <f>SUM(Table4[[#This Row],[Column47]:[Column49]])</f>
        <v>0</v>
      </c>
    </row>
    <row r="136" spans="1:105" x14ac:dyDescent="0.25">
      <c r="A136" s="1">
        <v>41424</v>
      </c>
      <c r="B136" s="18">
        <v>33</v>
      </c>
      <c r="C136" s="18">
        <v>1</v>
      </c>
      <c r="D136" s="18">
        <v>0</v>
      </c>
      <c r="E136" s="18">
        <v>0</v>
      </c>
      <c r="F136" s="18">
        <v>0</v>
      </c>
      <c r="G136" s="18">
        <f>SUM(Table4[[#This Row],[Column2]:[Column4]])</f>
        <v>34</v>
      </c>
      <c r="H136" s="39">
        <v>71.363636363636402</v>
      </c>
      <c r="I136" s="18">
        <v>0</v>
      </c>
      <c r="J136" s="18">
        <v>0</v>
      </c>
      <c r="K136" s="11">
        <v>0</v>
      </c>
      <c r="L136" s="11">
        <v>0</v>
      </c>
      <c r="M136" s="11">
        <v>0</v>
      </c>
      <c r="N136" s="18">
        <f>SUM(Table4[[#This Row],[Column5]:[Column7]])</f>
        <v>0</v>
      </c>
      <c r="O136" s="39" t="s">
        <v>27</v>
      </c>
      <c r="P136" s="18">
        <v>0</v>
      </c>
      <c r="Q136" s="18">
        <v>0</v>
      </c>
      <c r="R136" s="11">
        <v>0</v>
      </c>
      <c r="S136" s="11">
        <v>0</v>
      </c>
      <c r="T136" s="11">
        <v>0</v>
      </c>
      <c r="U136" s="18">
        <f>SUM(Table4[[#This Row],[Column8]:[Column10]])</f>
        <v>0</v>
      </c>
      <c r="V136" s="39" t="s">
        <v>27</v>
      </c>
      <c r="W136" s="18">
        <v>0</v>
      </c>
      <c r="X136" s="18">
        <v>0</v>
      </c>
      <c r="Y136" s="11">
        <v>0</v>
      </c>
      <c r="Z136" s="11">
        <v>0</v>
      </c>
      <c r="AA136" s="11">
        <v>0</v>
      </c>
      <c r="AB136" s="18">
        <f>SUM(Table4[[#This Row],[Column11]:[Column13]])</f>
        <v>0</v>
      </c>
      <c r="AC136" s="39" t="s">
        <v>27</v>
      </c>
      <c r="AD136" s="18">
        <v>0</v>
      </c>
      <c r="AE136" s="18">
        <v>0</v>
      </c>
      <c r="AF136" s="11">
        <v>0</v>
      </c>
      <c r="AG136" s="11">
        <v>0</v>
      </c>
      <c r="AH136" s="11">
        <v>0</v>
      </c>
      <c r="AI136" s="18">
        <f>SUM(Table4[[#This Row],[Column14]:[Column16]])</f>
        <v>0</v>
      </c>
      <c r="AJ136" s="39" t="s">
        <v>27</v>
      </c>
      <c r="AK136" s="12">
        <v>1</v>
      </c>
      <c r="AL136" s="12">
        <v>0</v>
      </c>
      <c r="AM136" s="12">
        <v>0</v>
      </c>
      <c r="AN136" s="12">
        <v>0</v>
      </c>
      <c r="AO136" s="12">
        <v>0</v>
      </c>
      <c r="AP136" s="12">
        <f>SUM(Table4[[#This Row],[Column99]:[Column95]])</f>
        <v>1</v>
      </c>
      <c r="AQ136" s="39">
        <v>101</v>
      </c>
      <c r="AR136" s="18">
        <v>0</v>
      </c>
      <c r="AS136" s="11">
        <v>0</v>
      </c>
      <c r="AT136" s="11">
        <v>0</v>
      </c>
      <c r="AU136" s="11">
        <v>0</v>
      </c>
      <c r="AV136" s="11">
        <v>0</v>
      </c>
      <c r="AW136" s="18">
        <f>SUM(Table4[[#This Row],[Column17]:[Column19]])</f>
        <v>0</v>
      </c>
      <c r="AX136" s="39" t="s">
        <v>27</v>
      </c>
      <c r="AY136" s="11">
        <v>0</v>
      </c>
      <c r="AZ136" s="18">
        <v>0</v>
      </c>
      <c r="BA136" s="11">
        <v>0</v>
      </c>
      <c r="BB136" s="11">
        <v>0</v>
      </c>
      <c r="BC136" s="11">
        <v>0</v>
      </c>
      <c r="BD136" s="18">
        <f>SUM(Table4[[#This Row],[Column20]:[Column22]])</f>
        <v>0</v>
      </c>
      <c r="BE136" s="39" t="s">
        <v>27</v>
      </c>
      <c r="BF136" s="12">
        <v>30</v>
      </c>
      <c r="BG136" s="12">
        <v>2</v>
      </c>
      <c r="BH136" s="12">
        <v>0</v>
      </c>
      <c r="BI136" s="12">
        <v>0</v>
      </c>
      <c r="BJ136" s="12">
        <v>0</v>
      </c>
      <c r="BK136" s="39">
        <f>SUM(Table4[[#This Row],[Column106]:[Column102]])</f>
        <v>32</v>
      </c>
      <c r="BL136" s="18">
        <v>0</v>
      </c>
      <c r="BM136" s="18">
        <v>0</v>
      </c>
      <c r="BN136" s="11">
        <v>0</v>
      </c>
      <c r="BO136" s="11">
        <v>0</v>
      </c>
      <c r="BP136" s="11">
        <v>0</v>
      </c>
      <c r="BQ136" s="33">
        <f>SUM(Table4[[#This Row],[Column26]:[Column28]])</f>
        <v>0</v>
      </c>
      <c r="BR136" s="18">
        <v>120</v>
      </c>
      <c r="BS136" s="18">
        <v>2</v>
      </c>
      <c r="BT136" s="11">
        <v>0</v>
      </c>
      <c r="BU136" s="11">
        <v>0</v>
      </c>
      <c r="BV136" s="11">
        <v>0</v>
      </c>
      <c r="BW136" s="33">
        <f>SUM(Table4[[#This Row],[Column29]:[Column31]])</f>
        <v>122</v>
      </c>
      <c r="BX136" s="11">
        <v>0</v>
      </c>
      <c r="BY136" s="11">
        <v>0</v>
      </c>
      <c r="BZ136" s="11">
        <v>0</v>
      </c>
      <c r="CA136" s="11">
        <v>0</v>
      </c>
      <c r="CB136" s="11">
        <v>0</v>
      </c>
      <c r="CC136" s="33">
        <f>SUM(Table4[[#This Row],[Column35]:[Column37]])</f>
        <v>0</v>
      </c>
      <c r="CD136" s="18">
        <v>0</v>
      </c>
      <c r="CE136" s="18">
        <v>0</v>
      </c>
      <c r="CF136" s="11">
        <v>0</v>
      </c>
      <c r="CG136" s="11">
        <v>0</v>
      </c>
      <c r="CH136" s="11">
        <v>0</v>
      </c>
      <c r="CI136" s="33">
        <f>SUM(Table4[[#This Row],[Column38]:[Column40]])</f>
        <v>0</v>
      </c>
      <c r="CJ136" s="18">
        <v>36</v>
      </c>
      <c r="CK136" s="18">
        <v>16</v>
      </c>
      <c r="CL136" s="11">
        <v>0</v>
      </c>
      <c r="CM136" s="11">
        <v>0</v>
      </c>
      <c r="CN136" s="11">
        <v>0</v>
      </c>
      <c r="CO136" s="32">
        <f>SUM(Table4[[#This Row],[Column41]:[Column43]])</f>
        <v>52</v>
      </c>
      <c r="CP136" s="18">
        <v>1</v>
      </c>
      <c r="CQ136" s="18">
        <v>0</v>
      </c>
      <c r="CR136" s="11">
        <v>0</v>
      </c>
      <c r="CS136" s="11">
        <v>0</v>
      </c>
      <c r="CT136" s="11">
        <v>0</v>
      </c>
      <c r="CU136" s="32">
        <f>SUM(Table4[[#This Row],[Column44]:[Column46]])</f>
        <v>1</v>
      </c>
      <c r="CV136" s="18">
        <v>1</v>
      </c>
      <c r="CW136" s="18">
        <v>0</v>
      </c>
      <c r="CX136" s="11">
        <v>0</v>
      </c>
      <c r="CY136" s="11">
        <v>0</v>
      </c>
      <c r="CZ136" s="11">
        <v>0</v>
      </c>
      <c r="DA136" s="32">
        <f>SUM(Table4[[#This Row],[Column47]:[Column49]])</f>
        <v>1</v>
      </c>
    </row>
    <row r="137" spans="1:105" x14ac:dyDescent="0.25">
      <c r="A137" s="1">
        <v>41425</v>
      </c>
      <c r="B137" s="18">
        <v>59</v>
      </c>
      <c r="C137" s="18">
        <v>46</v>
      </c>
      <c r="D137" s="18">
        <v>0</v>
      </c>
      <c r="E137" s="18">
        <v>0</v>
      </c>
      <c r="F137" s="18">
        <v>0</v>
      </c>
      <c r="G137" s="18">
        <f>SUM(Table4[[#This Row],[Column2]:[Column4]])</f>
        <v>105</v>
      </c>
      <c r="H137" s="39">
        <v>72.846153846153797</v>
      </c>
      <c r="I137" s="18">
        <v>0</v>
      </c>
      <c r="J137" s="18">
        <v>0</v>
      </c>
      <c r="K137" s="11">
        <v>0</v>
      </c>
      <c r="L137" s="11">
        <v>0</v>
      </c>
      <c r="M137" s="11">
        <v>0</v>
      </c>
      <c r="N137" s="18">
        <f>SUM(Table4[[#This Row],[Column5]:[Column7]])</f>
        <v>0</v>
      </c>
      <c r="O137" s="39" t="s">
        <v>27</v>
      </c>
      <c r="P137" s="18">
        <v>0</v>
      </c>
      <c r="Q137" s="18">
        <v>0</v>
      </c>
      <c r="R137" s="11">
        <v>0</v>
      </c>
      <c r="S137" s="11">
        <v>0</v>
      </c>
      <c r="T137" s="11">
        <v>0</v>
      </c>
      <c r="U137" s="18">
        <f>SUM(Table4[[#This Row],[Column8]:[Column10]])</f>
        <v>0</v>
      </c>
      <c r="V137" s="39" t="s">
        <v>27</v>
      </c>
      <c r="W137" s="18">
        <v>0</v>
      </c>
      <c r="X137" s="18">
        <v>0</v>
      </c>
      <c r="Y137" s="11">
        <v>0</v>
      </c>
      <c r="Z137" s="11">
        <v>0</v>
      </c>
      <c r="AA137" s="11">
        <v>0</v>
      </c>
      <c r="AB137" s="18">
        <f>SUM(Table4[[#This Row],[Column11]:[Column13]])</f>
        <v>0</v>
      </c>
      <c r="AC137" s="39" t="s">
        <v>27</v>
      </c>
      <c r="AD137" s="18">
        <v>0</v>
      </c>
      <c r="AE137" s="18">
        <v>0</v>
      </c>
      <c r="AF137" s="11">
        <v>0</v>
      </c>
      <c r="AG137" s="11">
        <v>0</v>
      </c>
      <c r="AH137" s="11">
        <v>0</v>
      </c>
      <c r="AI137" s="18">
        <f>SUM(Table4[[#This Row],[Column14]:[Column16]])</f>
        <v>0</v>
      </c>
      <c r="AJ137" s="39" t="s">
        <v>27</v>
      </c>
      <c r="AK137" s="12">
        <v>1</v>
      </c>
      <c r="AL137" s="12">
        <v>1</v>
      </c>
      <c r="AM137" s="12">
        <v>0</v>
      </c>
      <c r="AN137" s="12">
        <v>0</v>
      </c>
      <c r="AO137" s="12">
        <v>0</v>
      </c>
      <c r="AP137" s="12">
        <f>SUM(Table4[[#This Row],[Column99]:[Column95]])</f>
        <v>2</v>
      </c>
      <c r="AQ137" s="39">
        <v>107.5</v>
      </c>
      <c r="AR137" s="18">
        <v>0</v>
      </c>
      <c r="AS137" s="11">
        <v>0</v>
      </c>
      <c r="AT137" s="11">
        <v>0</v>
      </c>
      <c r="AU137" s="11">
        <v>0</v>
      </c>
      <c r="AV137" s="11">
        <v>0</v>
      </c>
      <c r="AW137" s="18">
        <f>SUM(Table4[[#This Row],[Column17]:[Column19]])</f>
        <v>0</v>
      </c>
      <c r="AX137" s="39" t="s">
        <v>27</v>
      </c>
      <c r="AY137" s="11">
        <v>0</v>
      </c>
      <c r="AZ137" s="18">
        <v>0</v>
      </c>
      <c r="BA137" s="11">
        <v>0</v>
      </c>
      <c r="BB137" s="11">
        <v>0</v>
      </c>
      <c r="BC137" s="11">
        <v>0</v>
      </c>
      <c r="BD137" s="18">
        <f>SUM(Table4[[#This Row],[Column20]:[Column22]])</f>
        <v>0</v>
      </c>
      <c r="BE137" s="39" t="s">
        <v>27</v>
      </c>
      <c r="BF137" s="12">
        <v>30</v>
      </c>
      <c r="BG137" s="12">
        <v>19</v>
      </c>
      <c r="BH137" s="12">
        <v>0</v>
      </c>
      <c r="BI137" s="12">
        <v>0</v>
      </c>
      <c r="BJ137" s="12">
        <v>0</v>
      </c>
      <c r="BK137" s="39">
        <f>SUM(Table4[[#This Row],[Column106]:[Column102]])</f>
        <v>49</v>
      </c>
      <c r="BL137" s="18">
        <v>0</v>
      </c>
      <c r="BM137" s="18">
        <v>0</v>
      </c>
      <c r="BN137" s="11">
        <v>0</v>
      </c>
      <c r="BO137" s="11">
        <v>0</v>
      </c>
      <c r="BP137" s="11">
        <v>0</v>
      </c>
      <c r="BQ137" s="33">
        <f>SUM(Table4[[#This Row],[Column26]:[Column28]])</f>
        <v>0</v>
      </c>
      <c r="BR137" s="18">
        <v>0</v>
      </c>
      <c r="BS137" s="18">
        <v>0</v>
      </c>
      <c r="BT137" s="11">
        <v>0</v>
      </c>
      <c r="BU137" s="11">
        <v>0</v>
      </c>
      <c r="BV137" s="11">
        <v>0</v>
      </c>
      <c r="BW137" s="33">
        <f>SUM(Table4[[#This Row],[Column29]:[Column31]])</f>
        <v>0</v>
      </c>
      <c r="BX137" s="11">
        <v>0</v>
      </c>
      <c r="BY137" s="11">
        <v>0</v>
      </c>
      <c r="BZ137" s="11">
        <v>0</v>
      </c>
      <c r="CA137" s="11">
        <v>0</v>
      </c>
      <c r="CB137" s="11">
        <v>0</v>
      </c>
      <c r="CC137" s="33">
        <f>SUM(Table4[[#This Row],[Column35]:[Column37]])</f>
        <v>0</v>
      </c>
      <c r="CD137" s="18">
        <v>0</v>
      </c>
      <c r="CE137" s="18">
        <v>0</v>
      </c>
      <c r="CF137" s="11">
        <v>0</v>
      </c>
      <c r="CG137" s="11">
        <v>0</v>
      </c>
      <c r="CH137" s="11">
        <v>0</v>
      </c>
      <c r="CI137" s="33">
        <f>SUM(Table4[[#This Row],[Column38]:[Column40]])</f>
        <v>0</v>
      </c>
      <c r="CJ137" s="18">
        <v>13</v>
      </c>
      <c r="CK137" s="18">
        <v>20</v>
      </c>
      <c r="CL137" s="11">
        <v>0</v>
      </c>
      <c r="CM137" s="11">
        <v>0</v>
      </c>
      <c r="CN137" s="11">
        <v>0</v>
      </c>
      <c r="CO137" s="32">
        <f>SUM(Table4[[#This Row],[Column41]:[Column43]])</f>
        <v>33</v>
      </c>
      <c r="CP137" s="18">
        <v>0</v>
      </c>
      <c r="CQ137" s="18">
        <v>1</v>
      </c>
      <c r="CR137" s="11">
        <v>0</v>
      </c>
      <c r="CS137" s="11">
        <v>0</v>
      </c>
      <c r="CT137" s="11">
        <v>0</v>
      </c>
      <c r="CU137" s="32">
        <f>SUM(Table4[[#This Row],[Column44]:[Column46]])</f>
        <v>1</v>
      </c>
      <c r="CV137" s="18">
        <v>1</v>
      </c>
      <c r="CW137" s="18">
        <v>1</v>
      </c>
      <c r="CX137" s="11">
        <v>0</v>
      </c>
      <c r="CY137" s="11">
        <v>0</v>
      </c>
      <c r="CZ137" s="11">
        <v>0</v>
      </c>
      <c r="DA137" s="32">
        <f>SUM(Table4[[#This Row],[Column47]:[Column49]])</f>
        <v>2</v>
      </c>
    </row>
    <row r="138" spans="1:105" x14ac:dyDescent="0.25">
      <c r="A138" s="1">
        <v>41426</v>
      </c>
      <c r="B138" s="18">
        <v>16</v>
      </c>
      <c r="C138" s="18">
        <v>12</v>
      </c>
      <c r="D138" s="18">
        <v>0</v>
      </c>
      <c r="E138" s="18">
        <v>0</v>
      </c>
      <c r="F138" s="18">
        <v>0</v>
      </c>
      <c r="G138" s="18">
        <f>SUM(Table4[[#This Row],[Column2]:[Column4]])</f>
        <v>28</v>
      </c>
      <c r="H138" s="39">
        <v>72.2222222222222</v>
      </c>
      <c r="I138" s="18">
        <v>0</v>
      </c>
      <c r="J138" s="18">
        <v>0</v>
      </c>
      <c r="K138" s="11">
        <v>0</v>
      </c>
      <c r="L138" s="11">
        <v>0</v>
      </c>
      <c r="M138" s="11">
        <v>0</v>
      </c>
      <c r="N138" s="18">
        <f>SUM(Table4[[#This Row],[Column5]:[Column7]])</f>
        <v>0</v>
      </c>
      <c r="O138" s="39" t="s">
        <v>27</v>
      </c>
      <c r="P138" s="18">
        <v>0</v>
      </c>
      <c r="Q138" s="18">
        <v>0</v>
      </c>
      <c r="R138" s="11">
        <v>0</v>
      </c>
      <c r="S138" s="11">
        <v>0</v>
      </c>
      <c r="T138" s="11">
        <v>0</v>
      </c>
      <c r="U138" s="18">
        <f>SUM(Table4[[#This Row],[Column8]:[Column10]])</f>
        <v>0</v>
      </c>
      <c r="V138" s="39" t="s">
        <v>27</v>
      </c>
      <c r="W138" s="18">
        <v>0</v>
      </c>
      <c r="X138" s="18">
        <v>0</v>
      </c>
      <c r="Y138" s="11">
        <v>0</v>
      </c>
      <c r="Z138" s="11">
        <v>0</v>
      </c>
      <c r="AA138" s="11">
        <v>0</v>
      </c>
      <c r="AB138" s="18">
        <f>SUM(Table4[[#This Row],[Column11]:[Column13]])</f>
        <v>0</v>
      </c>
      <c r="AC138" s="39" t="s">
        <v>27</v>
      </c>
      <c r="AD138" s="18">
        <v>0</v>
      </c>
      <c r="AE138" s="18">
        <v>0</v>
      </c>
      <c r="AF138" s="11">
        <v>0</v>
      </c>
      <c r="AG138" s="11">
        <v>0</v>
      </c>
      <c r="AH138" s="11">
        <v>0</v>
      </c>
      <c r="AI138" s="18">
        <f>SUM(Table4[[#This Row],[Column14]:[Column16]])</f>
        <v>0</v>
      </c>
      <c r="AJ138" s="39" t="s">
        <v>27</v>
      </c>
      <c r="AK138" s="12">
        <v>8</v>
      </c>
      <c r="AL138" s="12">
        <v>0</v>
      </c>
      <c r="AM138" s="12">
        <v>0</v>
      </c>
      <c r="AN138" s="12">
        <v>0</v>
      </c>
      <c r="AO138" s="12">
        <v>0</v>
      </c>
      <c r="AP138" s="12">
        <f>SUM(Table4[[#This Row],[Column99]:[Column95]])</f>
        <v>8</v>
      </c>
      <c r="AQ138" s="39">
        <v>79</v>
      </c>
      <c r="AR138" s="18">
        <v>0</v>
      </c>
      <c r="AS138" s="11">
        <v>0</v>
      </c>
      <c r="AT138" s="11">
        <v>0</v>
      </c>
      <c r="AU138" s="11">
        <v>0</v>
      </c>
      <c r="AV138" s="11">
        <v>0</v>
      </c>
      <c r="AW138" s="18">
        <f>SUM(Table4[[#This Row],[Column17]:[Column19]])</f>
        <v>0</v>
      </c>
      <c r="AX138" s="39" t="s">
        <v>27</v>
      </c>
      <c r="AY138" s="11">
        <v>0</v>
      </c>
      <c r="AZ138" s="18">
        <v>0</v>
      </c>
      <c r="BA138" s="11">
        <v>0</v>
      </c>
      <c r="BB138" s="11">
        <v>0</v>
      </c>
      <c r="BC138" s="11">
        <v>0</v>
      </c>
      <c r="BD138" s="18">
        <f>SUM(Table4[[#This Row],[Column20]:[Column22]])</f>
        <v>0</v>
      </c>
      <c r="BE138" s="39" t="s">
        <v>27</v>
      </c>
      <c r="BF138" s="12">
        <v>25</v>
      </c>
      <c r="BG138" s="12">
        <v>21</v>
      </c>
      <c r="BH138" s="12">
        <v>0</v>
      </c>
      <c r="BI138" s="12">
        <v>0</v>
      </c>
      <c r="BJ138" s="12">
        <v>0</v>
      </c>
      <c r="BK138" s="39">
        <f>SUM(Table4[[#This Row],[Column106]:[Column102]])</f>
        <v>46</v>
      </c>
      <c r="BL138" s="18">
        <v>0</v>
      </c>
      <c r="BM138" s="18">
        <v>0</v>
      </c>
      <c r="BN138" s="11">
        <v>0</v>
      </c>
      <c r="BO138" s="11">
        <v>0</v>
      </c>
      <c r="BP138" s="11">
        <v>0</v>
      </c>
      <c r="BQ138" s="33">
        <f>SUM(Table4[[#This Row],[Column26]:[Column28]])</f>
        <v>0</v>
      </c>
      <c r="BR138" s="18">
        <v>0</v>
      </c>
      <c r="BS138" s="18">
        <v>0</v>
      </c>
      <c r="BT138" s="11">
        <v>0</v>
      </c>
      <c r="BU138" s="11">
        <v>0</v>
      </c>
      <c r="BV138" s="11">
        <v>0</v>
      </c>
      <c r="BW138" s="33">
        <f>SUM(Table4[[#This Row],[Column29]:[Column31]])</f>
        <v>0</v>
      </c>
      <c r="BX138" s="11">
        <v>0</v>
      </c>
      <c r="BY138" s="11">
        <v>0</v>
      </c>
      <c r="BZ138" s="11">
        <v>0</v>
      </c>
      <c r="CA138" s="11">
        <v>0</v>
      </c>
      <c r="CB138" s="11">
        <v>0</v>
      </c>
      <c r="CC138" s="33">
        <f>SUM(Table4[[#This Row],[Column35]:[Column37]])</f>
        <v>0</v>
      </c>
      <c r="CD138" s="18">
        <v>0</v>
      </c>
      <c r="CE138" s="18">
        <v>0</v>
      </c>
      <c r="CF138" s="11">
        <v>0</v>
      </c>
      <c r="CG138" s="11">
        <v>0</v>
      </c>
      <c r="CH138" s="11">
        <v>0</v>
      </c>
      <c r="CI138" s="33">
        <f>SUM(Table4[[#This Row],[Column38]:[Column40]])</f>
        <v>0</v>
      </c>
      <c r="CJ138" s="18">
        <v>15</v>
      </c>
      <c r="CK138" s="18">
        <v>22</v>
      </c>
      <c r="CL138" s="11">
        <v>0</v>
      </c>
      <c r="CM138" s="11">
        <v>0</v>
      </c>
      <c r="CN138" s="11">
        <v>0</v>
      </c>
      <c r="CO138" s="32">
        <f>SUM(Table4[[#This Row],[Column41]:[Column43]])</f>
        <v>37</v>
      </c>
      <c r="CP138" s="18">
        <v>1</v>
      </c>
      <c r="CQ138" s="18">
        <v>1</v>
      </c>
      <c r="CR138" s="11">
        <v>0</v>
      </c>
      <c r="CS138" s="11">
        <v>0</v>
      </c>
      <c r="CT138" s="11">
        <v>0</v>
      </c>
      <c r="CU138" s="32">
        <f>SUM(Table4[[#This Row],[Column44]:[Column46]])</f>
        <v>2</v>
      </c>
      <c r="CV138" s="18">
        <v>2</v>
      </c>
      <c r="CW138" s="18">
        <v>0</v>
      </c>
      <c r="CX138" s="11">
        <v>0</v>
      </c>
      <c r="CY138" s="11">
        <v>0</v>
      </c>
      <c r="CZ138" s="11">
        <v>0</v>
      </c>
      <c r="DA138" s="32">
        <f>SUM(Table4[[#This Row],[Column47]:[Column49]])</f>
        <v>2</v>
      </c>
    </row>
  </sheetData>
  <mergeCells count="114">
    <mergeCell ref="BZ8:BZ9"/>
    <mergeCell ref="CA8:CA9"/>
    <mergeCell ref="CF8:CF9"/>
    <mergeCell ref="CG8:CG9"/>
    <mergeCell ref="CL8:CL9"/>
    <mergeCell ref="D8:D9"/>
    <mergeCell ref="E8:E9"/>
    <mergeCell ref="K8:K9"/>
    <mergeCell ref="L8:L9"/>
    <mergeCell ref="R8:R9"/>
    <mergeCell ref="AJ8:AJ9"/>
    <mergeCell ref="AX8:AX9"/>
    <mergeCell ref="BE8:BE9"/>
    <mergeCell ref="CJ8:CJ9"/>
    <mergeCell ref="CK8:CK9"/>
    <mergeCell ref="BY8:BY9"/>
    <mergeCell ref="CD8:CD9"/>
    <mergeCell ref="CE8:CE9"/>
    <mergeCell ref="AT8:AT9"/>
    <mergeCell ref="AU8:AU9"/>
    <mergeCell ref="BA8:BA9"/>
    <mergeCell ref="BB8:BB9"/>
    <mergeCell ref="BN8:BN9"/>
    <mergeCell ref="BO8:BO9"/>
    <mergeCell ref="AD6:BK6"/>
    <mergeCell ref="BT8:BT9"/>
    <mergeCell ref="BU8:BU9"/>
    <mergeCell ref="BS8:BS9"/>
    <mergeCell ref="BX8:BX9"/>
    <mergeCell ref="AY8:AY9"/>
    <mergeCell ref="AZ8:AZ9"/>
    <mergeCell ref="BL8:BL9"/>
    <mergeCell ref="BM8:BM9"/>
    <mergeCell ref="BV8:BV9"/>
    <mergeCell ref="BF7:BK7"/>
    <mergeCell ref="BF8:BF9"/>
    <mergeCell ref="BG8:BG9"/>
    <mergeCell ref="BH8:BH9"/>
    <mergeCell ref="BI8:BI9"/>
    <mergeCell ref="BJ8:BJ9"/>
    <mergeCell ref="CP7:CU7"/>
    <mergeCell ref="CV7:DA7"/>
    <mergeCell ref="CJ6:DA6"/>
    <mergeCell ref="CB8:CB9"/>
    <mergeCell ref="CH8:CH9"/>
    <mergeCell ref="CN8:CN9"/>
    <mergeCell ref="CT8:CT9"/>
    <mergeCell ref="CZ8:CZ9"/>
    <mergeCell ref="CV8:CV9"/>
    <mergeCell ref="CW8:CW9"/>
    <mergeCell ref="CP8:CP9"/>
    <mergeCell ref="CQ8:CQ9"/>
    <mergeCell ref="CM8:CM9"/>
    <mergeCell ref="CR8:CR9"/>
    <mergeCell ref="CS8:CS9"/>
    <mergeCell ref="CX8:CX9"/>
    <mergeCell ref="CY8:CY9"/>
    <mergeCell ref="B8:B9"/>
    <mergeCell ref="C8:C9"/>
    <mergeCell ref="I8:I9"/>
    <mergeCell ref="AR8:AR9"/>
    <mergeCell ref="AS8:AS9"/>
    <mergeCell ref="BR8:BR9"/>
    <mergeCell ref="AV8:AV9"/>
    <mergeCell ref="BC8:BC9"/>
    <mergeCell ref="BP8:BP9"/>
    <mergeCell ref="F8:F9"/>
    <mergeCell ref="M8:M9"/>
    <mergeCell ref="T8:T9"/>
    <mergeCell ref="AA8:AA9"/>
    <mergeCell ref="O8:O9"/>
    <mergeCell ref="V8:V9"/>
    <mergeCell ref="AC8:AC9"/>
    <mergeCell ref="S8:S9"/>
    <mergeCell ref="Y8:Y9"/>
    <mergeCell ref="Z8:Z9"/>
    <mergeCell ref="AF8:AF9"/>
    <mergeCell ref="AG8:AG9"/>
    <mergeCell ref="J8:J9"/>
    <mergeCell ref="P8:P9"/>
    <mergeCell ref="Q8:Q9"/>
    <mergeCell ref="A1:DA1"/>
    <mergeCell ref="A2:DA2"/>
    <mergeCell ref="A3:DA3"/>
    <mergeCell ref="A4:DA4"/>
    <mergeCell ref="BR7:BW7"/>
    <mergeCell ref="BL6:BW6"/>
    <mergeCell ref="BX7:CC7"/>
    <mergeCell ref="CD7:CI7"/>
    <mergeCell ref="CJ7:CO7"/>
    <mergeCell ref="BX6:CI6"/>
    <mergeCell ref="W7:AC7"/>
    <mergeCell ref="BL7:BQ7"/>
    <mergeCell ref="B7:H7"/>
    <mergeCell ref="AR7:AX7"/>
    <mergeCell ref="AY7:BE7"/>
    <mergeCell ref="A6:A9"/>
    <mergeCell ref="I7:O7"/>
    <mergeCell ref="P7:V7"/>
    <mergeCell ref="B6:AC6"/>
    <mergeCell ref="AD7:AJ7"/>
    <mergeCell ref="AH8:AH9"/>
    <mergeCell ref="AD8:AD9"/>
    <mergeCell ref="AE8:AE9"/>
    <mergeCell ref="H8:H9"/>
    <mergeCell ref="W8:W9"/>
    <mergeCell ref="X8:X9"/>
    <mergeCell ref="AK7:AQ7"/>
    <mergeCell ref="AK8:AK9"/>
    <mergeCell ref="AL8:AL9"/>
    <mergeCell ref="AM8:AM9"/>
    <mergeCell ref="AN8:AN9"/>
    <mergeCell ref="AO8:AO9"/>
    <mergeCell ref="AQ8:AQ9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7"/>
  <sheetViews>
    <sheetView topLeftCell="B1" workbookViewId="0">
      <selection activeCell="B28" sqref="B28"/>
    </sheetView>
  </sheetViews>
  <sheetFormatPr defaultRowHeight="15" x14ac:dyDescent="0.25"/>
  <cols>
    <col min="1" max="1" width="13" hidden="1" customWidth="1"/>
    <col min="2" max="2" width="24.42578125" customWidth="1"/>
    <col min="3" max="3" width="7.28515625" style="4" customWidth="1"/>
    <col min="4" max="4" width="7.28515625" style="7" customWidth="1"/>
    <col min="5" max="5" width="7.28515625" style="23" customWidth="1"/>
    <col min="6" max="6" width="7.28515625" customWidth="1"/>
    <col min="7" max="7" width="7.28515625" style="7" customWidth="1"/>
    <col min="8" max="8" width="7.28515625" style="23" customWidth="1"/>
    <col min="9" max="9" width="7.28515625" customWidth="1"/>
    <col min="10" max="10" width="7.28515625" style="7" customWidth="1"/>
    <col min="11" max="11" width="7.28515625" style="23" customWidth="1"/>
    <col min="12" max="12" width="7.28515625" customWidth="1"/>
    <col min="13" max="13" width="7.28515625" style="7" customWidth="1"/>
    <col min="14" max="14" width="7.28515625" style="23" customWidth="1"/>
    <col min="15" max="15" width="7.28515625" customWidth="1"/>
    <col min="16" max="16" width="7.28515625" style="7" customWidth="1"/>
    <col min="17" max="20" width="7.28515625" style="23" customWidth="1"/>
    <col min="21" max="21" width="7.28515625" customWidth="1"/>
    <col min="22" max="22" width="7.28515625" style="7" customWidth="1"/>
    <col min="23" max="23" width="7.28515625" style="23" customWidth="1"/>
    <col min="24" max="24" width="7.28515625" customWidth="1"/>
    <col min="25" max="25" width="7.28515625" style="7" customWidth="1"/>
    <col min="26" max="26" width="7.28515625" style="23" customWidth="1"/>
    <col min="27" max="27" width="14.28515625" style="23" customWidth="1"/>
    <col min="28" max="28" width="8.5703125" bestFit="1" customWidth="1"/>
    <col min="29" max="29" width="8.85546875" customWidth="1"/>
    <col min="30" max="30" width="8.140625" style="4" customWidth="1"/>
    <col min="31" max="31" width="9.7109375" customWidth="1"/>
    <col min="32" max="33" width="7.28515625" customWidth="1"/>
    <col min="34" max="34" width="11.7109375" customWidth="1"/>
  </cols>
  <sheetData>
    <row r="1" spans="1:34" ht="21.2" customHeight="1" x14ac:dyDescent="0.3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78"/>
    </row>
    <row r="2" spans="1:34" ht="18.75" customHeight="1" x14ac:dyDescent="0.25">
      <c r="A2" s="62" t="s">
        <v>2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79"/>
    </row>
    <row r="3" spans="1:34" ht="18.75" customHeight="1" x14ac:dyDescent="0.25">
      <c r="A3" s="62" t="s">
        <v>1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79"/>
    </row>
    <row r="4" spans="1:34" ht="15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80"/>
    </row>
    <row r="5" spans="1:34" ht="8.4499999999999993" customHeight="1" x14ac:dyDescent="0.25">
      <c r="A5" s="77"/>
      <c r="B5" s="77"/>
      <c r="C5" s="25"/>
      <c r="D5" s="19"/>
      <c r="E5" s="21"/>
      <c r="F5" s="2"/>
      <c r="G5" s="19"/>
      <c r="H5" s="21"/>
      <c r="I5" s="2"/>
      <c r="J5" s="19"/>
      <c r="K5" s="21"/>
      <c r="L5" s="2"/>
      <c r="M5" s="19"/>
      <c r="N5" s="21"/>
      <c r="O5" s="2"/>
      <c r="P5" s="19"/>
      <c r="Q5" s="21"/>
      <c r="R5" s="21"/>
      <c r="S5" s="21"/>
      <c r="T5" s="21"/>
      <c r="U5" s="2"/>
      <c r="V5" s="19"/>
      <c r="W5" s="21"/>
      <c r="X5" s="2"/>
      <c r="Y5" s="19"/>
      <c r="Z5" s="21"/>
      <c r="AA5" s="21"/>
      <c r="AB5" s="2"/>
      <c r="AC5" s="2"/>
      <c r="AD5" s="25"/>
      <c r="AE5" s="2"/>
      <c r="AF5" s="2"/>
      <c r="AG5" s="2"/>
      <c r="AH5" s="3"/>
    </row>
    <row r="6" spans="1:34" ht="15" customHeight="1" x14ac:dyDescent="0.25">
      <c r="A6" s="76" t="s">
        <v>23</v>
      </c>
      <c r="B6" s="51" t="s">
        <v>22</v>
      </c>
      <c r="C6" s="84" t="s">
        <v>30</v>
      </c>
      <c r="D6" s="85"/>
      <c r="E6" s="85"/>
      <c r="F6" s="85"/>
      <c r="G6" s="85"/>
      <c r="H6" s="85"/>
      <c r="I6" s="85"/>
      <c r="J6" s="85"/>
      <c r="K6" s="85"/>
      <c r="L6" s="85"/>
      <c r="M6" s="85"/>
      <c r="N6" s="86"/>
      <c r="O6" s="71" t="s">
        <v>9</v>
      </c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64" t="s">
        <v>13</v>
      </c>
      <c r="AC6" s="64"/>
      <c r="AD6" s="66" t="s">
        <v>15</v>
      </c>
      <c r="AE6" s="66"/>
      <c r="AF6" s="70" t="s">
        <v>18</v>
      </c>
      <c r="AG6" s="70"/>
      <c r="AH6" s="70"/>
    </row>
    <row r="7" spans="1:34" ht="15" customHeight="1" x14ac:dyDescent="0.25">
      <c r="A7" s="76"/>
      <c r="B7" s="51"/>
      <c r="C7" s="81" t="s">
        <v>5</v>
      </c>
      <c r="D7" s="82"/>
      <c r="E7" s="83"/>
      <c r="F7" s="81" t="s">
        <v>6</v>
      </c>
      <c r="G7" s="82"/>
      <c r="H7" s="83"/>
      <c r="I7" s="81" t="s">
        <v>7</v>
      </c>
      <c r="J7" s="82"/>
      <c r="K7" s="83"/>
      <c r="L7" s="81" t="s">
        <v>8</v>
      </c>
      <c r="M7" s="82"/>
      <c r="N7" s="83"/>
      <c r="O7" s="81" t="s">
        <v>10</v>
      </c>
      <c r="P7" s="82"/>
      <c r="Q7" s="83"/>
      <c r="R7" s="81" t="s">
        <v>53</v>
      </c>
      <c r="S7" s="82"/>
      <c r="T7" s="83"/>
      <c r="U7" s="81" t="s">
        <v>11</v>
      </c>
      <c r="V7" s="82"/>
      <c r="W7" s="83"/>
      <c r="X7" s="81" t="s">
        <v>12</v>
      </c>
      <c r="Y7" s="82"/>
      <c r="Z7" s="83"/>
      <c r="AA7" s="35" t="s">
        <v>54</v>
      </c>
      <c r="AB7" s="45" t="s">
        <v>14</v>
      </c>
      <c r="AC7" s="45" t="s">
        <v>55</v>
      </c>
      <c r="AD7" s="46" t="s">
        <v>16</v>
      </c>
      <c r="AE7" s="45" t="s">
        <v>17</v>
      </c>
      <c r="AF7" s="45" t="s">
        <v>19</v>
      </c>
      <c r="AG7" s="45" t="s">
        <v>20</v>
      </c>
      <c r="AH7" s="45" t="s">
        <v>21</v>
      </c>
    </row>
    <row r="8" spans="1:34" ht="32.25" customHeight="1" x14ac:dyDescent="0.25">
      <c r="A8" s="76"/>
      <c r="B8" s="52"/>
      <c r="C8" s="5">
        <f>SUM(Table1[[#All],[Column3]])</f>
        <v>262589</v>
      </c>
      <c r="D8" s="20" t="s">
        <v>28</v>
      </c>
      <c r="E8" s="22" t="s">
        <v>29</v>
      </c>
      <c r="F8" s="5">
        <f>SUM(Table1[[#All],[Column4]])</f>
        <v>35</v>
      </c>
      <c r="G8" s="27" t="s">
        <v>28</v>
      </c>
      <c r="H8" s="22" t="s">
        <v>29</v>
      </c>
      <c r="I8" s="5">
        <f>SUM(Table1[[#All],[Column5]])</f>
        <v>14</v>
      </c>
      <c r="J8" s="20" t="s">
        <v>28</v>
      </c>
      <c r="K8" s="22" t="s">
        <v>29</v>
      </c>
      <c r="L8" s="5">
        <f>SUM(Table1[[#All],[Column6]])</f>
        <v>39</v>
      </c>
      <c r="M8" s="27" t="s">
        <v>28</v>
      </c>
      <c r="N8" s="22" t="s">
        <v>29</v>
      </c>
      <c r="O8" s="5">
        <f>SUM(Table1[[#All],[Column7]])</f>
        <v>1059</v>
      </c>
      <c r="P8" s="20" t="s">
        <v>28</v>
      </c>
      <c r="Q8" s="22" t="s">
        <v>29</v>
      </c>
      <c r="R8" s="30">
        <f>SUM(Table1[[#All],[Column33]])</f>
        <v>778</v>
      </c>
      <c r="S8" s="31" t="s">
        <v>28</v>
      </c>
      <c r="T8" s="22" t="s">
        <v>29</v>
      </c>
      <c r="U8" s="5">
        <f>SUM(Table1[[#All],[Column8]])</f>
        <v>2</v>
      </c>
      <c r="V8" s="20" t="s">
        <v>28</v>
      </c>
      <c r="W8" s="22" t="s">
        <v>29</v>
      </c>
      <c r="X8" s="5">
        <f>SUM(Table1[[#All],[Column9]])</f>
        <v>1</v>
      </c>
      <c r="Y8" s="20" t="s">
        <v>28</v>
      </c>
      <c r="Z8" s="22" t="s">
        <v>29</v>
      </c>
      <c r="AA8" s="30">
        <f>SUM(Table1[[#All],[Column36]])</f>
        <v>366</v>
      </c>
      <c r="AB8" s="5">
        <f>SUM(Table1[[#All],[Column10]])</f>
        <v>965</v>
      </c>
      <c r="AC8" s="5">
        <f>SUM(Table1[[#All],[Column11]])</f>
        <v>367</v>
      </c>
      <c r="AD8" s="5">
        <f>SUM(Table1[[#All],[Column12]])</f>
        <v>0</v>
      </c>
      <c r="AE8" s="5">
        <f>SUM(Table1[[#All],[Column13]])</f>
        <v>23</v>
      </c>
      <c r="AF8" s="5">
        <f>SUM(Table1[[#All],[Column14]])</f>
        <v>1589</v>
      </c>
      <c r="AG8" s="5">
        <f>SUM(Table1[[#All],[Column15]])</f>
        <v>179</v>
      </c>
      <c r="AH8" s="5">
        <f>SUM(Table1[[#All],[Column16]])</f>
        <v>149</v>
      </c>
    </row>
    <row r="9" spans="1:34" x14ac:dyDescent="0.25">
      <c r="A9" s="1">
        <v>41296</v>
      </c>
      <c r="B9" s="6" t="s">
        <v>34</v>
      </c>
      <c r="C9" s="18">
        <v>9144</v>
      </c>
      <c r="D9" s="12">
        <v>36.3046566692976</v>
      </c>
      <c r="E9" s="38">
        <v>1.2024207171714301</v>
      </c>
      <c r="F9" s="11">
        <v>0</v>
      </c>
      <c r="G9" s="12" t="s">
        <v>27</v>
      </c>
      <c r="H9" s="38" t="s">
        <v>27</v>
      </c>
      <c r="I9" s="11">
        <v>0</v>
      </c>
      <c r="J9" s="12" t="s">
        <v>27</v>
      </c>
      <c r="K9" s="38" t="s">
        <v>27</v>
      </c>
      <c r="L9" s="11">
        <v>2</v>
      </c>
      <c r="M9" s="12">
        <v>87.5</v>
      </c>
      <c r="N9" s="38">
        <v>17.677669529663699</v>
      </c>
      <c r="O9" s="11">
        <v>0</v>
      </c>
      <c r="P9" s="12" t="s">
        <v>27</v>
      </c>
      <c r="Q9" s="38" t="s">
        <v>27</v>
      </c>
      <c r="R9" s="12">
        <v>0</v>
      </c>
      <c r="S9" s="12" t="s">
        <v>27</v>
      </c>
      <c r="T9" s="38" t="s">
        <v>27</v>
      </c>
      <c r="U9" s="11">
        <v>0</v>
      </c>
      <c r="V9" s="11" t="s">
        <v>27</v>
      </c>
      <c r="W9" s="38" t="s">
        <v>27</v>
      </c>
      <c r="X9" s="11">
        <v>0</v>
      </c>
      <c r="Y9" s="11" t="s">
        <v>27</v>
      </c>
      <c r="Z9" s="13" t="s">
        <v>27</v>
      </c>
      <c r="AA9" s="39">
        <v>0</v>
      </c>
      <c r="AB9" s="13">
        <v>0</v>
      </c>
      <c r="AC9" s="13">
        <v>0</v>
      </c>
      <c r="AD9" s="33">
        <v>0</v>
      </c>
      <c r="AE9" s="13">
        <v>0</v>
      </c>
      <c r="AF9" s="13">
        <v>3</v>
      </c>
      <c r="AG9" s="13">
        <v>0</v>
      </c>
      <c r="AH9" s="13">
        <v>4</v>
      </c>
    </row>
    <row r="10" spans="1:34" x14ac:dyDescent="0.25">
      <c r="A10" s="1">
        <v>41303</v>
      </c>
      <c r="B10" s="6" t="s">
        <v>51</v>
      </c>
      <c r="C10" s="18">
        <v>22739</v>
      </c>
      <c r="D10" s="12">
        <v>36.524999999999999</v>
      </c>
      <c r="E10" s="38">
        <v>1.1279645640754401</v>
      </c>
      <c r="F10" s="11">
        <v>0</v>
      </c>
      <c r="G10" s="12" t="s">
        <v>27</v>
      </c>
      <c r="H10" s="38" t="s">
        <v>27</v>
      </c>
      <c r="I10" s="11">
        <v>1</v>
      </c>
      <c r="J10" s="12">
        <v>59</v>
      </c>
      <c r="K10" s="38" t="s">
        <v>27</v>
      </c>
      <c r="L10" s="11">
        <v>3</v>
      </c>
      <c r="M10" s="12">
        <v>80</v>
      </c>
      <c r="N10" s="38">
        <v>11.5325625946708</v>
      </c>
      <c r="O10" s="11">
        <v>0</v>
      </c>
      <c r="P10" s="12" t="s">
        <v>27</v>
      </c>
      <c r="Q10" s="38" t="s">
        <v>27</v>
      </c>
      <c r="R10" s="12">
        <v>0</v>
      </c>
      <c r="S10" s="12" t="s">
        <v>27</v>
      </c>
      <c r="T10" s="38" t="s">
        <v>27</v>
      </c>
      <c r="U10" s="11">
        <v>0</v>
      </c>
      <c r="V10" s="11" t="s">
        <v>27</v>
      </c>
      <c r="W10" s="38" t="s">
        <v>27</v>
      </c>
      <c r="X10" s="11">
        <v>0</v>
      </c>
      <c r="Y10" s="11" t="s">
        <v>27</v>
      </c>
      <c r="Z10" s="13" t="s">
        <v>27</v>
      </c>
      <c r="AA10" s="39">
        <v>0</v>
      </c>
      <c r="AB10" s="13">
        <v>31</v>
      </c>
      <c r="AC10" s="13">
        <v>0</v>
      </c>
      <c r="AD10" s="33">
        <v>0</v>
      </c>
      <c r="AE10" s="13">
        <v>0</v>
      </c>
      <c r="AF10" s="13">
        <v>9</v>
      </c>
      <c r="AG10" s="13">
        <v>1</v>
      </c>
      <c r="AH10" s="13">
        <v>3</v>
      </c>
    </row>
    <row r="11" spans="1:34" x14ac:dyDescent="0.25">
      <c r="A11" s="1">
        <v>41310</v>
      </c>
      <c r="B11" s="6" t="s">
        <v>52</v>
      </c>
      <c r="C11" s="18">
        <v>18882</v>
      </c>
      <c r="D11" s="12">
        <v>36.5579399141631</v>
      </c>
      <c r="E11" s="38">
        <v>1.1053351671545599</v>
      </c>
      <c r="F11" s="11">
        <v>0</v>
      </c>
      <c r="G11" s="12" t="s">
        <v>27</v>
      </c>
      <c r="H11" s="38" t="s">
        <v>27</v>
      </c>
      <c r="I11" s="11">
        <v>0</v>
      </c>
      <c r="J11" s="12" t="s">
        <v>27</v>
      </c>
      <c r="K11" s="38" t="s">
        <v>27</v>
      </c>
      <c r="L11" s="11">
        <v>0</v>
      </c>
      <c r="M11" s="12" t="s">
        <v>27</v>
      </c>
      <c r="N11" s="38" t="s">
        <v>27</v>
      </c>
      <c r="O11" s="11">
        <v>0</v>
      </c>
      <c r="P11" s="12" t="s">
        <v>27</v>
      </c>
      <c r="Q11" s="38" t="s">
        <v>27</v>
      </c>
      <c r="R11" s="12">
        <v>0</v>
      </c>
      <c r="S11" s="12" t="s">
        <v>27</v>
      </c>
      <c r="T11" s="38" t="s">
        <v>27</v>
      </c>
      <c r="U11" s="11">
        <v>0</v>
      </c>
      <c r="V11" s="11" t="s">
        <v>27</v>
      </c>
      <c r="W11" s="38" t="s">
        <v>27</v>
      </c>
      <c r="X11" s="11">
        <v>0</v>
      </c>
      <c r="Y11" s="11" t="s">
        <v>27</v>
      </c>
      <c r="Z11" s="13" t="s">
        <v>27</v>
      </c>
      <c r="AA11" s="39">
        <v>0</v>
      </c>
      <c r="AB11" s="13">
        <v>74</v>
      </c>
      <c r="AC11" s="13">
        <v>0</v>
      </c>
      <c r="AD11" s="33">
        <v>0</v>
      </c>
      <c r="AE11" s="13">
        <v>10</v>
      </c>
      <c r="AF11" s="13">
        <v>7</v>
      </c>
      <c r="AG11" s="13">
        <v>0</v>
      </c>
      <c r="AH11" s="13">
        <v>5</v>
      </c>
    </row>
    <row r="12" spans="1:34" x14ac:dyDescent="0.25">
      <c r="A12" s="1">
        <v>41317</v>
      </c>
      <c r="B12" s="6" t="s">
        <v>35</v>
      </c>
      <c r="C12" s="18">
        <v>32157</v>
      </c>
      <c r="D12" s="12">
        <v>36.561052631578903</v>
      </c>
      <c r="E12" s="38">
        <v>1.217720203199</v>
      </c>
      <c r="F12" s="11">
        <v>0</v>
      </c>
      <c r="G12" s="12" t="s">
        <v>27</v>
      </c>
      <c r="H12" s="38" t="s">
        <v>27</v>
      </c>
      <c r="I12" s="11">
        <v>0</v>
      </c>
      <c r="J12" s="12" t="s">
        <v>27</v>
      </c>
      <c r="K12" s="38" t="s">
        <v>27</v>
      </c>
      <c r="L12" s="11">
        <v>4</v>
      </c>
      <c r="M12" s="12">
        <v>83.75</v>
      </c>
      <c r="N12" s="38">
        <v>7.5883682918881403</v>
      </c>
      <c r="O12" s="11">
        <v>0</v>
      </c>
      <c r="P12" s="12" t="s">
        <v>27</v>
      </c>
      <c r="Q12" s="38" t="s">
        <v>27</v>
      </c>
      <c r="R12" s="12">
        <v>0</v>
      </c>
      <c r="S12" s="12" t="s">
        <v>27</v>
      </c>
      <c r="T12" s="38" t="s">
        <v>27</v>
      </c>
      <c r="U12" s="11">
        <v>0</v>
      </c>
      <c r="V12" s="11" t="s">
        <v>27</v>
      </c>
      <c r="W12" s="38" t="s">
        <v>27</v>
      </c>
      <c r="X12" s="11">
        <v>0</v>
      </c>
      <c r="Y12" s="11" t="s">
        <v>27</v>
      </c>
      <c r="Z12" s="13" t="s">
        <v>27</v>
      </c>
      <c r="AA12" s="39">
        <v>0</v>
      </c>
      <c r="AB12" s="13">
        <v>4</v>
      </c>
      <c r="AC12" s="13">
        <v>0</v>
      </c>
      <c r="AD12" s="33">
        <v>0</v>
      </c>
      <c r="AE12" s="13">
        <v>2</v>
      </c>
      <c r="AF12" s="13">
        <v>4</v>
      </c>
      <c r="AG12" s="13">
        <v>3</v>
      </c>
      <c r="AH12" s="13">
        <v>3</v>
      </c>
    </row>
    <row r="13" spans="1:34" x14ac:dyDescent="0.25">
      <c r="A13" s="1">
        <v>41324</v>
      </c>
      <c r="B13" s="6" t="s">
        <v>36</v>
      </c>
      <c r="C13" s="18">
        <v>90188</v>
      </c>
      <c r="D13" s="12">
        <v>36.581111111111099</v>
      </c>
      <c r="E13" s="38">
        <v>1.28144880871161</v>
      </c>
      <c r="F13" s="11">
        <v>0</v>
      </c>
      <c r="G13" s="12" t="s">
        <v>27</v>
      </c>
      <c r="H13" s="38" t="s">
        <v>27</v>
      </c>
      <c r="I13" s="11">
        <v>0</v>
      </c>
      <c r="J13" s="12" t="s">
        <v>27</v>
      </c>
      <c r="K13" s="38" t="s">
        <v>27</v>
      </c>
      <c r="L13" s="11">
        <v>3</v>
      </c>
      <c r="M13" s="12">
        <v>71.6666666666667</v>
      </c>
      <c r="N13" s="38">
        <v>12.013880860626699</v>
      </c>
      <c r="O13" s="11">
        <v>0</v>
      </c>
      <c r="P13" s="12" t="s">
        <v>27</v>
      </c>
      <c r="Q13" s="38" t="s">
        <v>27</v>
      </c>
      <c r="R13" s="12">
        <v>0</v>
      </c>
      <c r="S13" s="12" t="s">
        <v>27</v>
      </c>
      <c r="T13" s="38" t="s">
        <v>27</v>
      </c>
      <c r="U13" s="11">
        <v>0</v>
      </c>
      <c r="V13" s="11" t="s">
        <v>27</v>
      </c>
      <c r="W13" s="38" t="s">
        <v>27</v>
      </c>
      <c r="X13" s="11">
        <v>0</v>
      </c>
      <c r="Y13" s="11" t="s">
        <v>27</v>
      </c>
      <c r="Z13" s="13" t="s">
        <v>27</v>
      </c>
      <c r="AA13" s="39">
        <v>0</v>
      </c>
      <c r="AB13" s="13">
        <v>327</v>
      </c>
      <c r="AC13" s="13">
        <v>0</v>
      </c>
      <c r="AD13" s="33">
        <v>0</v>
      </c>
      <c r="AE13" s="13">
        <v>0</v>
      </c>
      <c r="AF13" s="13">
        <v>12</v>
      </c>
      <c r="AG13" s="13">
        <v>1</v>
      </c>
      <c r="AH13" s="13">
        <v>2</v>
      </c>
    </row>
    <row r="14" spans="1:34" x14ac:dyDescent="0.25">
      <c r="A14" s="1">
        <v>41331</v>
      </c>
      <c r="B14" s="6" t="s">
        <v>37</v>
      </c>
      <c r="C14" s="18">
        <v>47012</v>
      </c>
      <c r="D14" s="12">
        <v>36.420412480169198</v>
      </c>
      <c r="E14" s="38">
        <v>1.3752868057332801</v>
      </c>
      <c r="F14" s="11">
        <v>0</v>
      </c>
      <c r="G14" s="12" t="s">
        <v>27</v>
      </c>
      <c r="H14" s="38" t="s">
        <v>27</v>
      </c>
      <c r="I14" s="11">
        <v>0</v>
      </c>
      <c r="J14" s="12" t="s">
        <v>27</v>
      </c>
      <c r="K14" s="38" t="s">
        <v>27</v>
      </c>
      <c r="L14" s="11">
        <v>3</v>
      </c>
      <c r="M14" s="12">
        <v>82.6666666666667</v>
      </c>
      <c r="N14" s="38">
        <v>5.5075705472861003</v>
      </c>
      <c r="O14" s="11">
        <v>0</v>
      </c>
      <c r="P14" s="12" t="s">
        <v>27</v>
      </c>
      <c r="Q14" s="38" t="s">
        <v>27</v>
      </c>
      <c r="R14" s="12">
        <v>0</v>
      </c>
      <c r="S14" s="12" t="s">
        <v>27</v>
      </c>
      <c r="T14" s="38" t="s">
        <v>27</v>
      </c>
      <c r="U14" s="11">
        <v>0</v>
      </c>
      <c r="V14" s="11" t="s">
        <v>27</v>
      </c>
      <c r="W14" s="38" t="s">
        <v>27</v>
      </c>
      <c r="X14" s="11">
        <v>0</v>
      </c>
      <c r="Y14" s="11" t="s">
        <v>27</v>
      </c>
      <c r="Z14" s="13" t="s">
        <v>27</v>
      </c>
      <c r="AA14" s="39">
        <v>0</v>
      </c>
      <c r="AB14" s="13">
        <v>386</v>
      </c>
      <c r="AC14" s="13">
        <v>0</v>
      </c>
      <c r="AD14" s="33">
        <v>0</v>
      </c>
      <c r="AE14" s="13">
        <v>0</v>
      </c>
      <c r="AF14" s="13">
        <v>5</v>
      </c>
      <c r="AG14" s="13">
        <v>1</v>
      </c>
      <c r="AH14" s="13">
        <v>3</v>
      </c>
    </row>
    <row r="15" spans="1:34" x14ac:dyDescent="0.25">
      <c r="A15" s="1">
        <v>41338</v>
      </c>
      <c r="B15" s="6" t="s">
        <v>38</v>
      </c>
      <c r="C15" s="18">
        <v>9633</v>
      </c>
      <c r="D15" s="12">
        <v>36.376033057851203</v>
      </c>
      <c r="E15" s="38">
        <v>1.8638506694466499</v>
      </c>
      <c r="F15" s="11">
        <v>0</v>
      </c>
      <c r="G15" s="12" t="s">
        <v>27</v>
      </c>
      <c r="H15" s="38" t="s">
        <v>27</v>
      </c>
      <c r="I15" s="11">
        <v>1</v>
      </c>
      <c r="J15" s="12">
        <v>63</v>
      </c>
      <c r="K15" s="38" t="s">
        <v>27</v>
      </c>
      <c r="L15" s="11">
        <v>3</v>
      </c>
      <c r="M15" s="12">
        <v>86</v>
      </c>
      <c r="N15" s="38">
        <v>7.8102496759066504</v>
      </c>
      <c r="O15" s="11">
        <v>0</v>
      </c>
      <c r="P15" s="12" t="s">
        <v>27</v>
      </c>
      <c r="Q15" s="38" t="s">
        <v>27</v>
      </c>
      <c r="R15" s="12">
        <v>0</v>
      </c>
      <c r="S15" s="12" t="s">
        <v>27</v>
      </c>
      <c r="T15" s="38" t="s">
        <v>27</v>
      </c>
      <c r="U15" s="11">
        <v>0</v>
      </c>
      <c r="V15" s="11" t="s">
        <v>27</v>
      </c>
      <c r="W15" s="38" t="s">
        <v>27</v>
      </c>
      <c r="X15" s="11">
        <v>0</v>
      </c>
      <c r="Y15" s="11" t="s">
        <v>27</v>
      </c>
      <c r="Z15" s="13" t="s">
        <v>27</v>
      </c>
      <c r="AA15" s="39">
        <v>0</v>
      </c>
      <c r="AB15" s="13">
        <v>0</v>
      </c>
      <c r="AC15" s="13">
        <v>0</v>
      </c>
      <c r="AD15" s="33">
        <v>0</v>
      </c>
      <c r="AE15" s="13">
        <v>1</v>
      </c>
      <c r="AF15" s="13">
        <v>3</v>
      </c>
      <c r="AG15" s="13">
        <v>1</v>
      </c>
      <c r="AH15" s="13">
        <v>4</v>
      </c>
    </row>
    <row r="16" spans="1:34" x14ac:dyDescent="0.25">
      <c r="A16" s="1">
        <v>41345</v>
      </c>
      <c r="B16" s="6" t="s">
        <v>39</v>
      </c>
      <c r="C16" s="18">
        <v>6268</v>
      </c>
      <c r="D16" s="12">
        <v>36.662322274881497</v>
      </c>
      <c r="E16" s="38">
        <v>2.8928220650617602</v>
      </c>
      <c r="F16" s="11">
        <v>0</v>
      </c>
      <c r="G16" s="12" t="s">
        <v>27</v>
      </c>
      <c r="H16" s="38" t="s">
        <v>27</v>
      </c>
      <c r="I16" s="11">
        <v>0</v>
      </c>
      <c r="J16" s="12" t="s">
        <v>27</v>
      </c>
      <c r="K16" s="38" t="s">
        <v>27</v>
      </c>
      <c r="L16" s="11">
        <v>1</v>
      </c>
      <c r="M16" s="12">
        <v>83</v>
      </c>
      <c r="N16" s="38" t="s">
        <v>27</v>
      </c>
      <c r="O16" s="11">
        <v>7</v>
      </c>
      <c r="P16" s="12">
        <v>26.571428571428601</v>
      </c>
      <c r="Q16" s="38">
        <v>1.2724180205607001</v>
      </c>
      <c r="R16" s="12">
        <v>0</v>
      </c>
      <c r="S16" s="12" t="s">
        <v>27</v>
      </c>
      <c r="T16" s="38" t="s">
        <v>27</v>
      </c>
      <c r="U16" s="11">
        <v>2</v>
      </c>
      <c r="V16" s="11">
        <v>262</v>
      </c>
      <c r="W16" s="38">
        <v>19.798989873223299</v>
      </c>
      <c r="X16" s="11">
        <v>0</v>
      </c>
      <c r="Y16" s="11" t="s">
        <v>27</v>
      </c>
      <c r="Z16" s="13" t="s">
        <v>27</v>
      </c>
      <c r="AA16" s="39">
        <v>0</v>
      </c>
      <c r="AB16" s="33">
        <v>75</v>
      </c>
      <c r="AC16" s="13">
        <v>0</v>
      </c>
      <c r="AD16" s="33">
        <v>0</v>
      </c>
      <c r="AE16" s="13">
        <v>0</v>
      </c>
      <c r="AF16" s="13">
        <v>10</v>
      </c>
      <c r="AG16" s="13">
        <v>1</v>
      </c>
      <c r="AH16" s="13">
        <v>4</v>
      </c>
    </row>
    <row r="17" spans="1:34" x14ac:dyDescent="0.25">
      <c r="A17" s="1">
        <v>41352</v>
      </c>
      <c r="B17" s="6" t="s">
        <v>40</v>
      </c>
      <c r="C17" s="18">
        <v>5206</v>
      </c>
      <c r="D17" s="12">
        <v>38.119828815977201</v>
      </c>
      <c r="E17" s="38">
        <v>5.0373245535033302</v>
      </c>
      <c r="F17" s="11">
        <v>0</v>
      </c>
      <c r="G17" s="12" t="s">
        <v>27</v>
      </c>
      <c r="H17" s="38" t="s">
        <v>27</v>
      </c>
      <c r="I17" s="11">
        <v>0</v>
      </c>
      <c r="J17" s="12" t="s">
        <v>27</v>
      </c>
      <c r="K17" s="38" t="s">
        <v>27</v>
      </c>
      <c r="L17" s="11">
        <v>13</v>
      </c>
      <c r="M17" s="12">
        <v>99.615384615384599</v>
      </c>
      <c r="N17" s="38">
        <v>13.659785634838601</v>
      </c>
      <c r="O17" s="11">
        <v>149</v>
      </c>
      <c r="P17" s="12">
        <v>26.859060402684602</v>
      </c>
      <c r="Q17" s="38">
        <v>1.2137730665728601</v>
      </c>
      <c r="R17" s="12">
        <v>0</v>
      </c>
      <c r="S17" s="12" t="s">
        <v>27</v>
      </c>
      <c r="T17" s="38" t="s">
        <v>27</v>
      </c>
      <c r="U17" s="11">
        <v>0</v>
      </c>
      <c r="V17" s="11" t="s">
        <v>27</v>
      </c>
      <c r="W17" s="38" t="s">
        <v>27</v>
      </c>
      <c r="X17" s="11">
        <v>0</v>
      </c>
      <c r="Y17" s="11" t="s">
        <v>27</v>
      </c>
      <c r="Z17" s="13" t="s">
        <v>27</v>
      </c>
      <c r="AA17" s="39">
        <v>1</v>
      </c>
      <c r="AB17" s="13">
        <v>51</v>
      </c>
      <c r="AC17" s="13">
        <v>0</v>
      </c>
      <c r="AD17" s="33">
        <v>0</v>
      </c>
      <c r="AE17" s="13">
        <v>4</v>
      </c>
      <c r="AF17" s="13">
        <v>49</v>
      </c>
      <c r="AG17" s="13">
        <v>13</v>
      </c>
      <c r="AH17" s="13">
        <v>8</v>
      </c>
    </row>
    <row r="18" spans="1:34" x14ac:dyDescent="0.25">
      <c r="A18" s="1">
        <v>41359</v>
      </c>
      <c r="B18" s="6" t="s">
        <v>41</v>
      </c>
      <c r="C18" s="18">
        <v>1380</v>
      </c>
      <c r="D18" s="12">
        <v>46.412807881773404</v>
      </c>
      <c r="E18" s="38">
        <v>8.8176817999396597</v>
      </c>
      <c r="F18" s="11">
        <v>0</v>
      </c>
      <c r="G18" s="12" t="s">
        <v>27</v>
      </c>
      <c r="H18" s="38" t="s">
        <v>27</v>
      </c>
      <c r="I18" s="11">
        <v>0</v>
      </c>
      <c r="J18" s="12" t="s">
        <v>27</v>
      </c>
      <c r="K18" s="38" t="s">
        <v>27</v>
      </c>
      <c r="L18" s="11">
        <v>7</v>
      </c>
      <c r="M18" s="12">
        <v>107.71428571428601</v>
      </c>
      <c r="N18" s="38">
        <v>10.5942482148615</v>
      </c>
      <c r="O18" s="11">
        <v>170</v>
      </c>
      <c r="P18" s="12">
        <v>26.8058823529412</v>
      </c>
      <c r="Q18" s="38">
        <v>1.1731566622257299</v>
      </c>
      <c r="R18" s="12">
        <v>3</v>
      </c>
      <c r="S18" s="12">
        <v>36.6666666666667</v>
      </c>
      <c r="T18" s="38">
        <v>1.5275252316519501</v>
      </c>
      <c r="U18" s="11">
        <v>0</v>
      </c>
      <c r="V18" s="11" t="s">
        <v>27</v>
      </c>
      <c r="W18" s="38" t="s">
        <v>27</v>
      </c>
      <c r="X18" s="11">
        <v>0</v>
      </c>
      <c r="Y18" s="11" t="s">
        <v>27</v>
      </c>
      <c r="Z18" s="13" t="s">
        <v>27</v>
      </c>
      <c r="AA18" s="39">
        <v>0</v>
      </c>
      <c r="AB18" s="13">
        <v>0</v>
      </c>
      <c r="AC18" s="13">
        <v>0</v>
      </c>
      <c r="AD18" s="33">
        <v>0</v>
      </c>
      <c r="AE18" s="13">
        <v>2</v>
      </c>
      <c r="AF18" s="13">
        <v>96</v>
      </c>
      <c r="AG18" s="13">
        <v>8</v>
      </c>
      <c r="AH18" s="13">
        <v>15</v>
      </c>
    </row>
    <row r="19" spans="1:34" x14ac:dyDescent="0.25">
      <c r="A19" s="1">
        <v>41366</v>
      </c>
      <c r="B19" s="6" t="s">
        <v>42</v>
      </c>
      <c r="C19" s="18">
        <v>736</v>
      </c>
      <c r="D19" s="12">
        <v>50.6875</v>
      </c>
      <c r="E19" s="38">
        <v>9.1205177231018499</v>
      </c>
      <c r="F19" s="11">
        <v>2</v>
      </c>
      <c r="G19" s="12">
        <v>29.5</v>
      </c>
      <c r="H19" s="38">
        <v>3.53553390593274</v>
      </c>
      <c r="I19" s="11">
        <v>1</v>
      </c>
      <c r="J19" s="12">
        <v>92</v>
      </c>
      <c r="K19" s="38" t="s">
        <v>27</v>
      </c>
      <c r="L19" s="11">
        <v>0</v>
      </c>
      <c r="M19" s="12" t="s">
        <v>27</v>
      </c>
      <c r="N19" s="38" t="s">
        <v>27</v>
      </c>
      <c r="O19" s="11">
        <v>222</v>
      </c>
      <c r="P19" s="12">
        <v>27.063063063063101</v>
      </c>
      <c r="Q19" s="38">
        <v>0.99573097167395397</v>
      </c>
      <c r="R19" s="12">
        <v>0</v>
      </c>
      <c r="S19" s="12" t="s">
        <v>27</v>
      </c>
      <c r="T19" s="38" t="s">
        <v>27</v>
      </c>
      <c r="U19" s="11">
        <v>0</v>
      </c>
      <c r="V19" s="11" t="s">
        <v>27</v>
      </c>
      <c r="W19" s="38" t="s">
        <v>27</v>
      </c>
      <c r="X19" s="11">
        <v>0</v>
      </c>
      <c r="Y19" s="11" t="s">
        <v>27</v>
      </c>
      <c r="Z19" s="13" t="s">
        <v>27</v>
      </c>
      <c r="AA19" s="39">
        <v>1</v>
      </c>
      <c r="AB19" s="13">
        <v>17</v>
      </c>
      <c r="AC19" s="13">
        <v>0</v>
      </c>
      <c r="AD19" s="33">
        <v>0</v>
      </c>
      <c r="AE19" s="13">
        <v>1</v>
      </c>
      <c r="AF19" s="13">
        <v>19</v>
      </c>
      <c r="AG19" s="13">
        <v>11</v>
      </c>
      <c r="AH19" s="13">
        <v>19</v>
      </c>
    </row>
    <row r="20" spans="1:34" ht="14.25" x14ac:dyDescent="0.25">
      <c r="A20" s="1">
        <v>41373</v>
      </c>
      <c r="B20" s="6" t="s">
        <v>43</v>
      </c>
      <c r="C20" s="18">
        <v>451</v>
      </c>
      <c r="D20" s="12">
        <v>59.688888888888897</v>
      </c>
      <c r="E20" s="38">
        <v>9.1569395647523297</v>
      </c>
      <c r="F20" s="18">
        <v>9</v>
      </c>
      <c r="G20" s="12">
        <v>34.3333333333333</v>
      </c>
      <c r="H20" s="38">
        <v>1.11803398874989</v>
      </c>
      <c r="I20" s="18">
        <v>2</v>
      </c>
      <c r="J20" s="12">
        <v>91</v>
      </c>
      <c r="K20" s="38">
        <v>4.2426406871192803</v>
      </c>
      <c r="L20" s="18">
        <v>0</v>
      </c>
      <c r="M20" s="12" t="s">
        <v>27</v>
      </c>
      <c r="N20" s="38" t="s">
        <v>27</v>
      </c>
      <c r="O20" s="18">
        <v>245</v>
      </c>
      <c r="P20" s="12">
        <v>27.1142857142857</v>
      </c>
      <c r="Q20" s="38">
        <v>1.8228962723293201</v>
      </c>
      <c r="R20" s="12">
        <v>15</v>
      </c>
      <c r="S20" s="12">
        <v>44.266666666666701</v>
      </c>
      <c r="T20" s="38">
        <v>7.5163314253190103</v>
      </c>
      <c r="U20" s="18">
        <v>0</v>
      </c>
      <c r="V20" s="12" t="s">
        <v>27</v>
      </c>
      <c r="W20" s="38" t="s">
        <v>27</v>
      </c>
      <c r="X20" s="18">
        <v>0</v>
      </c>
      <c r="Y20" s="12" t="s">
        <v>27</v>
      </c>
      <c r="Z20" s="38" t="s">
        <v>27</v>
      </c>
      <c r="AA20" s="39">
        <v>5</v>
      </c>
      <c r="AB20" s="33">
        <v>0</v>
      </c>
      <c r="AC20" s="33">
        <v>0</v>
      </c>
      <c r="AD20" s="33">
        <v>0</v>
      </c>
      <c r="AE20" s="33">
        <v>1</v>
      </c>
      <c r="AF20" s="33">
        <v>12</v>
      </c>
      <c r="AG20" s="33">
        <v>4</v>
      </c>
      <c r="AH20" s="33">
        <v>8</v>
      </c>
    </row>
    <row r="21" spans="1:34" ht="14.25" x14ac:dyDescent="0.25">
      <c r="A21" s="1">
        <v>41380</v>
      </c>
      <c r="B21" s="6" t="s">
        <v>44</v>
      </c>
      <c r="C21" s="18">
        <v>4722</v>
      </c>
      <c r="D21" s="12">
        <v>64.641210374639797</v>
      </c>
      <c r="E21" s="38">
        <v>8.1836932645438498</v>
      </c>
      <c r="F21" s="18">
        <v>14</v>
      </c>
      <c r="G21" s="12">
        <v>35.461538461538503</v>
      </c>
      <c r="H21" s="38">
        <v>1.1266014242982201</v>
      </c>
      <c r="I21" s="18">
        <v>4</v>
      </c>
      <c r="J21" s="12">
        <v>90.5</v>
      </c>
      <c r="K21" s="38">
        <v>1.7320508075688801</v>
      </c>
      <c r="L21" s="18">
        <v>0</v>
      </c>
      <c r="M21" s="12" t="s">
        <v>27</v>
      </c>
      <c r="N21" s="38" t="s">
        <v>27</v>
      </c>
      <c r="O21" s="18">
        <v>246</v>
      </c>
      <c r="P21" s="12">
        <v>27.113821138211399</v>
      </c>
      <c r="Q21" s="38">
        <v>1.3594912135481501</v>
      </c>
      <c r="R21" s="12">
        <v>65</v>
      </c>
      <c r="S21" s="12">
        <v>44.415384615384603</v>
      </c>
      <c r="T21" s="38">
        <v>6.3979789477134599</v>
      </c>
      <c r="U21" s="18">
        <v>0</v>
      </c>
      <c r="V21" s="12" t="s">
        <v>27</v>
      </c>
      <c r="W21" s="38" t="s">
        <v>27</v>
      </c>
      <c r="X21" s="18">
        <v>0</v>
      </c>
      <c r="Y21" s="12" t="s">
        <v>27</v>
      </c>
      <c r="Z21" s="38" t="s">
        <v>27</v>
      </c>
      <c r="AA21" s="39">
        <v>0</v>
      </c>
      <c r="AB21" s="33">
        <v>0</v>
      </c>
      <c r="AC21" s="33">
        <v>56</v>
      </c>
      <c r="AD21" s="33">
        <v>0</v>
      </c>
      <c r="AE21" s="33">
        <v>1</v>
      </c>
      <c r="AF21" s="33">
        <v>31</v>
      </c>
      <c r="AG21" s="33">
        <v>13</v>
      </c>
      <c r="AH21" s="33">
        <v>10</v>
      </c>
    </row>
    <row r="22" spans="1:34" ht="14.25" x14ac:dyDescent="0.25">
      <c r="A22" s="1">
        <v>41387</v>
      </c>
      <c r="B22" s="6" t="s">
        <v>45</v>
      </c>
      <c r="C22" s="18">
        <v>8782</v>
      </c>
      <c r="D22" s="12">
        <v>67.867791842475398</v>
      </c>
      <c r="E22" s="38">
        <v>7.7434744662561199</v>
      </c>
      <c r="F22" s="18">
        <v>7</v>
      </c>
      <c r="G22" s="12">
        <v>35.857142857142897</v>
      </c>
      <c r="H22" s="38">
        <v>0.89973541084243702</v>
      </c>
      <c r="I22" s="18">
        <v>5</v>
      </c>
      <c r="J22" s="12">
        <v>94</v>
      </c>
      <c r="K22" s="38">
        <v>2.4494897427831801</v>
      </c>
      <c r="L22" s="18">
        <v>0</v>
      </c>
      <c r="M22" s="12" t="s">
        <v>27</v>
      </c>
      <c r="N22" s="38" t="s">
        <v>27</v>
      </c>
      <c r="O22" s="18">
        <v>15</v>
      </c>
      <c r="P22" s="12">
        <v>28.933333333333302</v>
      </c>
      <c r="Q22" s="38">
        <v>3.8999389494611099</v>
      </c>
      <c r="R22" s="12">
        <v>53</v>
      </c>
      <c r="S22" s="12">
        <v>50.5660377358491</v>
      </c>
      <c r="T22" s="38">
        <v>5.87533774466909</v>
      </c>
      <c r="U22" s="18">
        <v>0</v>
      </c>
      <c r="V22" s="12" t="s">
        <v>27</v>
      </c>
      <c r="W22" s="38" t="s">
        <v>27</v>
      </c>
      <c r="X22" s="18">
        <v>1</v>
      </c>
      <c r="Y22" s="12">
        <v>340</v>
      </c>
      <c r="Z22" s="38" t="s">
        <v>27</v>
      </c>
      <c r="AA22" s="39">
        <v>0</v>
      </c>
      <c r="AB22" s="33">
        <v>0</v>
      </c>
      <c r="AC22" s="33">
        <v>0</v>
      </c>
      <c r="AD22" s="33">
        <v>0</v>
      </c>
      <c r="AE22" s="33">
        <v>1</v>
      </c>
      <c r="AF22" s="33">
        <v>61</v>
      </c>
      <c r="AG22" s="33">
        <v>25</v>
      </c>
      <c r="AH22" s="33">
        <v>11</v>
      </c>
    </row>
    <row r="23" spans="1:34" ht="14.25" x14ac:dyDescent="0.25">
      <c r="A23" s="1">
        <v>41394</v>
      </c>
      <c r="B23" s="6" t="s">
        <v>46</v>
      </c>
      <c r="C23" s="18">
        <v>1790</v>
      </c>
      <c r="D23" s="12">
        <v>69.738662567256</v>
      </c>
      <c r="E23" s="38">
        <v>6.7470304164622599</v>
      </c>
      <c r="F23" s="18">
        <v>2</v>
      </c>
      <c r="G23" s="12">
        <v>36.5</v>
      </c>
      <c r="H23" s="38">
        <v>0.70710678118654802</v>
      </c>
      <c r="I23" s="18">
        <v>0</v>
      </c>
      <c r="J23" s="12" t="s">
        <v>27</v>
      </c>
      <c r="K23" s="38" t="s">
        <v>27</v>
      </c>
      <c r="L23" s="18">
        <v>0</v>
      </c>
      <c r="M23" s="12" t="s">
        <v>27</v>
      </c>
      <c r="N23" s="38" t="s">
        <v>27</v>
      </c>
      <c r="O23" s="18">
        <v>3</v>
      </c>
      <c r="P23" s="12">
        <v>33.3333333333333</v>
      </c>
      <c r="Q23" s="38">
        <v>5.5075705472861003</v>
      </c>
      <c r="R23" s="12">
        <v>107</v>
      </c>
      <c r="S23" s="12">
        <v>54.448598130841098</v>
      </c>
      <c r="T23" s="38">
        <v>8.4532383488377203</v>
      </c>
      <c r="U23" s="18">
        <v>0</v>
      </c>
      <c r="V23" s="12" t="s">
        <v>27</v>
      </c>
      <c r="W23" s="38" t="s">
        <v>27</v>
      </c>
      <c r="X23" s="18">
        <v>0</v>
      </c>
      <c r="Y23" s="12" t="s">
        <v>27</v>
      </c>
      <c r="Z23" s="38" t="s">
        <v>27</v>
      </c>
      <c r="AA23" s="39">
        <v>1</v>
      </c>
      <c r="AB23" s="33">
        <v>0</v>
      </c>
      <c r="AC23" s="33">
        <v>70</v>
      </c>
      <c r="AD23" s="33">
        <v>0</v>
      </c>
      <c r="AE23" s="33">
        <v>0</v>
      </c>
      <c r="AF23" s="33">
        <v>127</v>
      </c>
      <c r="AG23" s="33">
        <v>24</v>
      </c>
      <c r="AH23" s="33">
        <v>18</v>
      </c>
    </row>
    <row r="24" spans="1:34" ht="14.25" x14ac:dyDescent="0.25">
      <c r="A24" s="1">
        <v>41401</v>
      </c>
      <c r="B24" s="6" t="s">
        <v>47</v>
      </c>
      <c r="C24" s="18">
        <v>1254</v>
      </c>
      <c r="D24" s="12">
        <v>71.156810035842298</v>
      </c>
      <c r="E24" s="38">
        <v>6.7784648607788798</v>
      </c>
      <c r="F24" s="18">
        <v>1</v>
      </c>
      <c r="G24" s="12">
        <v>36</v>
      </c>
      <c r="H24" s="38" t="s">
        <v>27</v>
      </c>
      <c r="I24" s="18">
        <v>0</v>
      </c>
      <c r="J24" s="12" t="s">
        <v>27</v>
      </c>
      <c r="K24" s="38" t="s">
        <v>27</v>
      </c>
      <c r="L24" s="18">
        <v>0</v>
      </c>
      <c r="M24" s="12" t="s">
        <v>27</v>
      </c>
      <c r="N24" s="38" t="s">
        <v>27</v>
      </c>
      <c r="O24" s="18">
        <v>0</v>
      </c>
      <c r="P24" s="12" t="s">
        <v>27</v>
      </c>
      <c r="Q24" s="38" t="s">
        <v>27</v>
      </c>
      <c r="R24" s="12">
        <v>181</v>
      </c>
      <c r="S24" s="12">
        <v>58.5027624309392</v>
      </c>
      <c r="T24" s="38">
        <v>9.5070875955154097</v>
      </c>
      <c r="U24" s="18">
        <v>0</v>
      </c>
      <c r="V24" s="12" t="s">
        <v>27</v>
      </c>
      <c r="W24" s="38" t="s">
        <v>27</v>
      </c>
      <c r="X24" s="18">
        <v>0</v>
      </c>
      <c r="Y24" s="12" t="s">
        <v>27</v>
      </c>
      <c r="Z24" s="38" t="s">
        <v>27</v>
      </c>
      <c r="AA24" s="39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259</v>
      </c>
      <c r="AG24" s="33">
        <v>30</v>
      </c>
      <c r="AH24" s="33">
        <v>15</v>
      </c>
    </row>
    <row r="25" spans="1:34" ht="14.25" x14ac:dyDescent="0.25">
      <c r="A25" s="1">
        <v>41408</v>
      </c>
      <c r="B25" s="6" t="s">
        <v>48</v>
      </c>
      <c r="C25" s="18">
        <v>1116</v>
      </c>
      <c r="D25" s="12">
        <v>70.039234449760798</v>
      </c>
      <c r="E25" s="38">
        <v>6.3831518676796204</v>
      </c>
      <c r="F25" s="18">
        <v>0</v>
      </c>
      <c r="G25" s="12" t="s">
        <v>27</v>
      </c>
      <c r="H25" s="38" t="s">
        <v>27</v>
      </c>
      <c r="I25" s="18">
        <v>0</v>
      </c>
      <c r="J25" s="12" t="s">
        <v>27</v>
      </c>
      <c r="K25" s="38" t="s">
        <v>27</v>
      </c>
      <c r="L25" s="18">
        <v>0</v>
      </c>
      <c r="M25" s="12" t="s">
        <v>27</v>
      </c>
      <c r="N25" s="38" t="s">
        <v>27</v>
      </c>
      <c r="O25" s="18">
        <v>1</v>
      </c>
      <c r="P25" s="12">
        <v>37</v>
      </c>
      <c r="Q25" s="38" t="s">
        <v>27</v>
      </c>
      <c r="R25" s="12">
        <v>253</v>
      </c>
      <c r="S25" s="12">
        <v>65.086956521739097</v>
      </c>
      <c r="T25" s="38">
        <v>8.8899994992861799</v>
      </c>
      <c r="U25" s="18">
        <v>0</v>
      </c>
      <c r="V25" s="12" t="s">
        <v>27</v>
      </c>
      <c r="W25" s="38" t="s">
        <v>27</v>
      </c>
      <c r="X25" s="18">
        <v>0</v>
      </c>
      <c r="Y25" s="12" t="s">
        <v>27</v>
      </c>
      <c r="Z25" s="38" t="s">
        <v>27</v>
      </c>
      <c r="AA25" s="39">
        <v>2</v>
      </c>
      <c r="AB25" s="33">
        <v>0</v>
      </c>
      <c r="AC25" s="33">
        <v>119</v>
      </c>
      <c r="AD25" s="33">
        <v>0</v>
      </c>
      <c r="AE25" s="33">
        <v>0</v>
      </c>
      <c r="AF25" s="33">
        <v>482</v>
      </c>
      <c r="AG25" s="33">
        <v>27</v>
      </c>
      <c r="AH25" s="33">
        <v>8</v>
      </c>
    </row>
    <row r="26" spans="1:34" ht="14.25" x14ac:dyDescent="0.25">
      <c r="A26" s="1">
        <v>41415</v>
      </c>
      <c r="B26" s="6" t="s">
        <v>49</v>
      </c>
      <c r="C26" s="18">
        <v>774</v>
      </c>
      <c r="D26" s="12">
        <v>69.461538461538495</v>
      </c>
      <c r="E26" s="38">
        <v>6.4358677394682697</v>
      </c>
      <c r="F26" s="18">
        <v>0</v>
      </c>
      <c r="G26" s="12" t="s">
        <v>27</v>
      </c>
      <c r="H26" s="38" t="s">
        <v>27</v>
      </c>
      <c r="I26" s="18">
        <v>0</v>
      </c>
      <c r="J26" s="12" t="s">
        <v>27</v>
      </c>
      <c r="K26" s="38" t="s">
        <v>27</v>
      </c>
      <c r="L26" s="18">
        <v>0</v>
      </c>
      <c r="M26" s="12" t="s">
        <v>27</v>
      </c>
      <c r="N26" s="38" t="s">
        <v>27</v>
      </c>
      <c r="O26" s="18">
        <v>0</v>
      </c>
      <c r="P26" s="12" t="s">
        <v>27</v>
      </c>
      <c r="Q26" s="38" t="s">
        <v>27</v>
      </c>
      <c r="R26" s="12">
        <v>43</v>
      </c>
      <c r="S26" s="12">
        <v>67.232558139534902</v>
      </c>
      <c r="T26" s="38">
        <v>11.3175742169978</v>
      </c>
      <c r="U26" s="18">
        <v>0</v>
      </c>
      <c r="V26" s="12" t="s">
        <v>27</v>
      </c>
      <c r="W26" s="38" t="s">
        <v>27</v>
      </c>
      <c r="X26" s="18">
        <v>0</v>
      </c>
      <c r="Y26" s="12" t="s">
        <v>27</v>
      </c>
      <c r="Z26" s="38" t="s">
        <v>27</v>
      </c>
      <c r="AA26" s="39">
        <v>151</v>
      </c>
      <c r="AB26" s="33">
        <v>0</v>
      </c>
      <c r="AC26" s="33">
        <v>0</v>
      </c>
      <c r="AD26" s="33">
        <v>0</v>
      </c>
      <c r="AE26" s="33">
        <v>0</v>
      </c>
      <c r="AF26" s="33">
        <v>243</v>
      </c>
      <c r="AG26" s="33">
        <v>12</v>
      </c>
      <c r="AH26" s="33">
        <v>4</v>
      </c>
    </row>
    <row r="27" spans="1:34" ht="14.25" x14ac:dyDescent="0.25">
      <c r="A27" s="1">
        <v>41422</v>
      </c>
      <c r="B27" s="6" t="s">
        <v>50</v>
      </c>
      <c r="C27" s="18">
        <v>355</v>
      </c>
      <c r="D27" s="12">
        <v>71.985795454545496</v>
      </c>
      <c r="E27" s="38">
        <v>7.4518260974047301</v>
      </c>
      <c r="F27" s="18">
        <v>0</v>
      </c>
      <c r="G27" s="12" t="s">
        <v>27</v>
      </c>
      <c r="H27" s="38" t="s">
        <v>27</v>
      </c>
      <c r="I27" s="18">
        <v>0</v>
      </c>
      <c r="J27" s="12" t="s">
        <v>27</v>
      </c>
      <c r="K27" s="38" t="s">
        <v>27</v>
      </c>
      <c r="L27" s="18">
        <v>0</v>
      </c>
      <c r="M27" s="12" t="s">
        <v>27</v>
      </c>
      <c r="N27" s="38" t="s">
        <v>27</v>
      </c>
      <c r="O27" s="18">
        <v>1</v>
      </c>
      <c r="P27" s="12">
        <v>41</v>
      </c>
      <c r="Q27" s="38" t="s">
        <v>27</v>
      </c>
      <c r="R27" s="12">
        <v>58</v>
      </c>
      <c r="S27" s="12">
        <v>73.948275862068996</v>
      </c>
      <c r="T27" s="38">
        <v>14.399588704887799</v>
      </c>
      <c r="U27" s="18">
        <v>0</v>
      </c>
      <c r="V27" s="12" t="s">
        <v>27</v>
      </c>
      <c r="W27" s="38" t="s">
        <v>27</v>
      </c>
      <c r="X27" s="18">
        <v>0</v>
      </c>
      <c r="Y27" s="12" t="s">
        <v>27</v>
      </c>
      <c r="Z27" s="38" t="s">
        <v>27</v>
      </c>
      <c r="AA27" s="39">
        <v>205</v>
      </c>
      <c r="AB27" s="33">
        <v>0</v>
      </c>
      <c r="AC27" s="33">
        <v>122</v>
      </c>
      <c r="AD27" s="33">
        <v>0</v>
      </c>
      <c r="AE27" s="33">
        <v>0</v>
      </c>
      <c r="AF27" s="33">
        <v>157</v>
      </c>
      <c r="AG27" s="33">
        <v>4</v>
      </c>
      <c r="AH27" s="33">
        <v>5</v>
      </c>
    </row>
  </sheetData>
  <mergeCells count="20">
    <mergeCell ref="X7:Z7"/>
    <mergeCell ref="C6:N6"/>
    <mergeCell ref="R7:T7"/>
    <mergeCell ref="O6:AA6"/>
    <mergeCell ref="A6:A8"/>
    <mergeCell ref="A5:B5"/>
    <mergeCell ref="A1:AH1"/>
    <mergeCell ref="A2:AH2"/>
    <mergeCell ref="A3:AH3"/>
    <mergeCell ref="A4:AH4"/>
    <mergeCell ref="AD6:AE6"/>
    <mergeCell ref="AF6:AH6"/>
    <mergeCell ref="B6:B8"/>
    <mergeCell ref="AB6:AC6"/>
    <mergeCell ref="C7:E7"/>
    <mergeCell ref="F7:H7"/>
    <mergeCell ref="I7:K7"/>
    <mergeCell ref="L7:N7"/>
    <mergeCell ref="O7:Q7"/>
    <mergeCell ref="U7:W7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Trap Location</vt:lpstr>
      <vt:lpstr>Daily Total Catch</vt:lpstr>
      <vt:lpstr>Julian Week Total Catch</vt:lpstr>
    </vt:vector>
  </TitlesOfParts>
  <Company>PSMFC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Logan Day</dc:creator>
  <cp:lastModifiedBy>Logan Day</cp:lastModifiedBy>
  <cp:lastPrinted>2021-03-04T23:46:54Z</cp:lastPrinted>
  <dcterms:created xsi:type="dcterms:W3CDTF">2020-12-01T21:03:18Z</dcterms:created>
  <dcterms:modified xsi:type="dcterms:W3CDTF">2021-03-26T22:55:55Z</dcterms:modified>
</cp:coreProperties>
</file>